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ZHETVLcQDE5Bmumo/B0FQgaT6E+vSembSOwiZRxWpPk="/>
    </ext>
  </extLst>
</workbook>
</file>

<file path=xl/sharedStrings.xml><?xml version="1.0" encoding="utf-8"?>
<sst xmlns="http://schemas.openxmlformats.org/spreadsheetml/2006/main" count="223" uniqueCount="150">
  <si>
    <t>General information</t>
  </si>
  <si>
    <t>Remover name</t>
  </si>
  <si>
    <t>Dirk Akkermans</t>
  </si>
  <si>
    <t>Project code</t>
  </si>
  <si>
    <t>DAPL001</t>
  </si>
  <si>
    <t>Project name</t>
  </si>
  <si>
    <t>Paulownia Akkermans</t>
  </si>
  <si>
    <t>Location</t>
  </si>
  <si>
    <t>Maashees, The Netherlands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</si>
  <si>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</si>
  <si>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</si>
  <si>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</si>
  <si>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</si>
  <si>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</si>
  <si>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</si>
  <si>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</si>
  <si>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Biodiversity holdign</t>
  </si>
  <si>
    <t>80 additional fruit trees planted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</si>
  <si>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</si>
  <si>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</si>
  <si>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</si>
  <si>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</si>
  <si>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</si>
  <si>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</si>
  <si>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</si>
  <si>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</si>
  <si>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</si>
  <si>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</si>
  <si>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</si>
  <si>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</si>
  <si>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</si>
  <si>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</si>
  <si>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</si>
  <si>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</si>
  <si>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</si>
  <si>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</si>
  <si>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</si>
  <si>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</si>
  <si>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</si>
  <si>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</si>
  <si>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</si>
  <si>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</si>
  <si>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Biodiversity holding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</si>
  <si>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</si>
  <si>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</si>
  <si>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</si>
  <si>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</si>
  <si>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</si>
  <si>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</si>
  <si>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</si>
  <si>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A</t>
  </si>
  <si>
    <t xml:space="preserve">Perceel Touwbaan </t>
  </si>
  <si>
    <t>B</t>
  </si>
  <si>
    <t>Perceel Touwbaan Bos</t>
  </si>
  <si>
    <t>C</t>
  </si>
  <si>
    <t>Perceel Loonen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</si>
  <si>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</si>
  <si>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</si>
  <si>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</si>
  <si>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</si>
  <si>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</si>
  <si>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</si>
  <si>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</si>
  <si>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</si>
  <si>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Organic Matter (%)</t>
  </si>
  <si>
    <t>AGB (tCO2/ha)</t>
  </si>
  <si>
    <t>Sample/report nr.</t>
  </si>
  <si>
    <t>Weighted average SOC</t>
  </si>
  <si>
    <t>Weighted average AGB</t>
  </si>
  <si>
    <t>SOC</t>
  </si>
  <si>
    <t>Average per field</t>
  </si>
  <si>
    <t>Field size</t>
  </si>
  <si>
    <t>AGB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</si>
  <si>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</si>
  <si>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</si>
  <si>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</si>
  <si>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</si>
  <si>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</si>
  <si>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</si>
  <si>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</si>
  <si>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</si>
  <si>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</si>
  <si>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</si>
  <si>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</si>
  <si>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</si>
  <si>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</si>
  <si>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</si>
  <si>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</si>
  <si>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</si>
  <si>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</si>
  <si>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</si>
  <si>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</si>
  <si>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</si>
  <si>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</si>
  <si>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</si>
  <si>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</si>
  <si>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</si>
  <si>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</si>
  <si>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</si>
  <si>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</si>
  <si>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</si>
  <si>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</si>
  <si>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</si>
  <si>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</si>
  <si>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</si>
  <si>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</si>
  <si>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</si>
  <si>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</si>
  <si>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 xml:space="preserve">estimation based on https://esdac.jrc.ec.europa.eu/content/pan-european-soc-stock-agricultural-soils </t>
  </si>
  <si>
    <t>AGB (above ground)</t>
  </si>
  <si>
    <t>CALCULATION</t>
  </si>
  <si>
    <t>Tree species</t>
  </si>
  <si>
    <t>Paulownia Elongata ‘Futuro’</t>
  </si>
  <si>
    <t>Paulownia cultures</t>
  </si>
  <si>
    <t>Trees total number planted</t>
  </si>
  <si>
    <t>paulownia trees</t>
  </si>
  <si>
    <t>Trees per hectare</t>
  </si>
  <si>
    <t>trees/ha</t>
  </si>
  <si>
    <t>Damage percentage</t>
  </si>
  <si>
    <t>trees/y</t>
  </si>
  <si>
    <t>corrected for replant (2% - 1% = 1%)</t>
  </si>
  <si>
    <t>https://link.springer.com/article/10.1007/s11676-019-01021-9</t>
  </si>
  <si>
    <t>Regrowth after harvest</t>
  </si>
  <si>
    <t>assuming a regrowth in 5 years of 80%</t>
  </si>
  <si>
    <t>Time first harvest</t>
  </si>
  <si>
    <t>y</t>
  </si>
  <si>
    <t xml:space="preserve"> </t>
  </si>
  <si>
    <t>Time successive harvests</t>
  </si>
  <si>
    <t>Harvest per harvest year</t>
  </si>
  <si>
    <t>Wood volume per tree</t>
  </si>
  <si>
    <t>m3</t>
  </si>
  <si>
    <t>Density dry</t>
  </si>
  <si>
    <t>kg/m3</t>
  </si>
  <si>
    <t>https://www.researchgate.net/publication/360278806_The_Influence_of_Age_on_the_Wood_Properties_of_Paulownia_tomentosa_Thunb_Steud</t>
  </si>
  <si>
    <t xml:space="preserve">CO2 stock trees 10 years </t>
  </si>
  <si>
    <t>AGB and BGB</t>
  </si>
  <si>
    <t>AGB and BGB CO2 stock</t>
  </si>
  <si>
    <t>#trees</t>
  </si>
  <si>
    <t>vol/tree m3</t>
  </si>
  <si>
    <t>vol/ha</t>
  </si>
  <si>
    <t>% in roots/tops</t>
  </si>
  <si>
    <t>dry matter</t>
  </si>
  <si>
    <t>CO2 stock</t>
  </si>
  <si>
    <t>m3/ha</t>
  </si>
  <si>
    <t xml:space="preserve">% </t>
  </si>
  <si>
    <t>tons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</si>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</sst>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00"/>
    <numFmt numFmtId="165" formatCode="&quot;€&quot;#,##0"/>
    <numFmt numFmtId="166" formatCode="m-d-yyyy"/>
    <numFmt numFmtId="167" formatCode="d\-m\-yyyy"/>
    <numFmt numFmtId="168" formatCode="#,##0.000"/>
    <numFmt numFmtId="169" formatCode="0.0%"/>
    <numFmt numFmtId="170" formatCode="0.0"/>
  </numFmts>
  <fonts count="19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color theme="1"/>
      <name val="Arial"/>
    </font>
    <font>
      <u/>
      <sz val="10.0"/>
      <color rgb="FF000000"/>
      <name val="Arial"/>
    </font>
    <font>
      <sz val="9.0"/>
      <color rgb="FF000000"/>
      <name val="Arial"/>
    </font>
    <font>
      <b/>
      <color theme="1"/>
      <name val="Arial"/>
    </font>
    <font>
      <u/>
      <color rgb="FF1155CC"/>
      <name val="Arial"/>
    </font>
    <font>
      <sz val="11.0"/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  <font>
      <i/>
      <sz val="11.0"/>
      <color theme="1"/>
      <name val="&quot;Calibri&quot;"/>
    </font>
    <font>
      <u/>
      <sz val="11.0"/>
      <color rgb="FF1155CC"/>
      <name val="Calibri"/>
    </font>
    <font>
      <u/>
      <sz val="11.0"/>
      <color rgb="FF1155CC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9" xfId="0" applyAlignment="1" applyFont="1" applyNumberForma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Font="1"/>
    <xf quotePrefix="1" borderId="0" fillId="0" fontId="1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center" shrinkToFit="0" wrapText="1"/>
    </xf>
    <xf quotePrefix="1" borderId="0" fillId="0" fontId="2" numFmtId="0" xfId="0" applyAlignment="1" applyFont="1">
      <alignment readingOrder="0"/>
    </xf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1" fillId="0" fontId="2" numFmtId="0" xfId="0" applyAlignment="1" applyBorder="1" applyFont="1">
      <alignment readingOrder="0"/>
    </xf>
    <xf borderId="0" fillId="0" fontId="2" numFmtId="14" xfId="0" applyAlignment="1" applyFont="1" applyNumberFormat="1">
      <alignment horizontal="left" readingOrder="0"/>
    </xf>
    <xf borderId="0" fillId="0" fontId="2" numFmtId="167" xfId="0" applyFont="1" applyNumberFormat="1"/>
    <xf borderId="0" fillId="0" fontId="3" numFmtId="14" xfId="0" applyAlignment="1" applyFont="1" applyNumberFormat="1">
      <alignment horizontal="left" shrinkToFit="0" wrapText="1"/>
    </xf>
    <xf borderId="0" fillId="0" fontId="2" numFmtId="14" xfId="0" applyAlignment="1" applyFont="1" applyNumberFormat="1">
      <alignment horizontal="left"/>
    </xf>
    <xf borderId="0" fillId="0" fontId="3" numFmtId="14" xfId="0" applyAlignment="1" applyFont="1" applyNumberFormat="1">
      <alignment horizontal="left"/>
    </xf>
    <xf borderId="0" fillId="0" fontId="6" numFmtId="0" xfId="0" applyFont="1"/>
    <xf borderId="0" fillId="0" fontId="7" numFmtId="0" xfId="0" applyFont="1"/>
    <xf borderId="0" fillId="0" fontId="8" numFmtId="1" xfId="0" applyAlignment="1" applyFont="1" applyNumberFormat="1">
      <alignment horizontal="right" vertical="bottom"/>
    </xf>
    <xf borderId="0" fillId="0" fontId="9" numFmtId="0" xfId="0" applyAlignment="1" applyFont="1">
      <alignment horizontal="left"/>
    </xf>
    <xf borderId="0" fillId="0" fontId="8" numFmtId="3" xfId="0" applyAlignment="1" applyFont="1" applyNumberFormat="1">
      <alignment horizontal="right" vertical="bottom"/>
    </xf>
    <xf borderId="0" fillId="0" fontId="1" numFmtId="1" xfId="0" applyAlignment="1" applyFont="1" applyNumberFormat="1">
      <alignment horizontal="center" readingOrder="0"/>
    </xf>
    <xf borderId="0" fillId="0" fontId="1" numFmtId="1" xfId="0" applyAlignment="1" applyFont="1" applyNumberFormat="1">
      <alignment horizontal="center"/>
    </xf>
    <xf borderId="0" fillId="0" fontId="10" numFmtId="2" xfId="0" applyFont="1" applyNumberFormat="1"/>
    <xf borderId="0" fillId="0" fontId="2" numFmtId="2" xfId="0" applyFont="1" applyNumberFormat="1"/>
    <xf borderId="0" fillId="0" fontId="3" numFmtId="2" xfId="0" applyFont="1" applyNumberFormat="1"/>
    <xf borderId="0" fillId="0" fontId="1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12" numFmtId="0" xfId="0" applyAlignment="1" applyFont="1">
      <alignment vertical="bottom"/>
    </xf>
    <xf borderId="1" fillId="4" fontId="8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0" fillId="0" fontId="13" numFmtId="1" xfId="0" applyAlignment="1" applyFont="1" applyNumberFormat="1">
      <alignment horizontal="right" vertical="bottom"/>
    </xf>
    <xf borderId="0" fillId="0" fontId="13" numFmtId="168" xfId="0" applyAlignment="1" applyFont="1" applyNumberFormat="1">
      <alignment vertical="bottom"/>
    </xf>
    <xf borderId="0" fillId="0" fontId="14" numFmtId="0" xfId="0" applyFont="1"/>
    <xf borderId="0" fillId="0" fontId="13" numFmtId="3" xfId="0" applyAlignment="1" applyFont="1" applyNumberFormat="1">
      <alignment horizontal="right" vertical="bottom"/>
    </xf>
    <xf borderId="0" fillId="0" fontId="8" numFmtId="168" xfId="0" applyAlignment="1" applyFont="1" applyNumberFormat="1">
      <alignment vertical="bottom"/>
    </xf>
    <xf borderId="0" fillId="0" fontId="8" numFmtId="2" xfId="0" applyAlignment="1" applyFont="1" applyNumberFormat="1">
      <alignment vertical="bottom"/>
    </xf>
    <xf borderId="0" fillId="0" fontId="14" numFmtId="168" xfId="0" applyAlignment="1" applyFont="1" applyNumberFormat="1">
      <alignment horizontal="right"/>
    </xf>
    <xf borderId="0" fillId="0" fontId="8" numFmtId="0" xfId="0" applyAlignment="1" applyFont="1">
      <alignment vertical="bottom"/>
    </xf>
    <xf borderId="0" fillId="0" fontId="15" numFmtId="168" xfId="0" applyAlignment="1" applyFont="1" applyNumberFormat="1">
      <alignment vertical="bottom"/>
    </xf>
    <xf borderId="0" fillId="0" fontId="8" numFmtId="4" xfId="0" applyAlignment="1" applyFont="1" applyNumberFormat="1">
      <alignment vertical="bottom"/>
    </xf>
    <xf borderId="0" fillId="0" fontId="8" numFmtId="1" xfId="0" applyAlignment="1" applyFont="1" applyNumberFormat="1">
      <alignment vertical="bottom"/>
    </xf>
    <xf borderId="0" fillId="0" fontId="16" numFmtId="3" xfId="0" applyAlignment="1" applyFont="1" applyNumberFormat="1">
      <alignment readingOrder="0"/>
    </xf>
    <xf borderId="0" fillId="0" fontId="8" numFmtId="3" xfId="0" applyAlignment="1" applyFont="1" applyNumberFormat="1">
      <alignment horizontal="right" readingOrder="0" vertical="bottom"/>
    </xf>
    <xf borderId="0" fillId="0" fontId="13" numFmtId="9" xfId="0" applyAlignment="1" applyFont="1" applyNumberFormat="1">
      <alignment horizontal="right" vertical="bottom"/>
    </xf>
    <xf borderId="0" fillId="0" fontId="17" numFmtId="0" xfId="0" applyAlignment="1" applyFont="1">
      <alignment vertical="bottom"/>
    </xf>
    <xf borderId="0" fillId="0" fontId="15" numFmtId="169" xfId="0" applyAlignment="1" applyFont="1" applyNumberFormat="1">
      <alignment horizontal="right" vertical="bottom"/>
    </xf>
    <xf borderId="0" fillId="0" fontId="13" numFmtId="168" xfId="0" applyAlignment="1" applyFont="1" applyNumberFormat="1">
      <alignment horizontal="right" vertical="bottom"/>
    </xf>
    <xf borderId="0" fillId="0" fontId="13" numFmtId="170" xfId="0" applyAlignment="1" applyFont="1" applyNumberFormat="1">
      <alignment horizontal="right" vertical="bottom"/>
    </xf>
    <xf borderId="0" fillId="0" fontId="18" numFmtId="168" xfId="0" applyAlignment="1" applyFont="1" applyNumberFormat="1">
      <alignment vertical="bottom"/>
    </xf>
    <xf borderId="0" fillId="0" fontId="13" numFmtId="4" xfId="0" applyAlignment="1" applyFont="1" applyNumberFormat="1">
      <alignment horizontal="right" vertical="bottom"/>
    </xf>
    <xf borderId="0" fillId="0" fontId="8" numFmtId="3" xfId="0" applyAlignment="1" applyFont="1" applyNumberFormat="1">
      <alignment vertical="bottom"/>
    </xf>
    <xf borderId="0" fillId="0" fontId="8" numFmtId="9" xfId="0" applyAlignment="1" applyFont="1" applyNumberFormat="1">
      <alignment vertical="bottom"/>
    </xf>
    <xf borderId="0" fillId="0" fontId="15" numFmtId="3" xfId="0" applyAlignment="1" applyFont="1" applyNumberFormat="1">
      <alignment horizontal="center" vertical="bottom"/>
    </xf>
    <xf borderId="0" fillId="0" fontId="15" numFmtId="168" xfId="0" applyAlignment="1" applyFont="1" applyNumberFormat="1">
      <alignment horizontal="center" vertical="bottom"/>
    </xf>
    <xf borderId="0" fillId="0" fontId="15" numFmtId="1" xfId="0" applyAlignment="1" applyFont="1" applyNumberFormat="1">
      <alignment horizontal="center" vertical="bottom"/>
    </xf>
    <xf borderId="0" fillId="0" fontId="15" numFmtId="0" xfId="0" applyAlignment="1" applyFont="1">
      <alignment horizontal="center" vertical="bottom"/>
    </xf>
    <xf borderId="0" fillId="0" fontId="13" numFmtId="3" xfId="0" applyAlignment="1" applyFont="1" applyNumberFormat="1">
      <alignment horizontal="center" vertical="bottom"/>
    </xf>
    <xf borderId="0" fillId="0" fontId="8" numFmtId="168" xfId="0" applyAlignment="1" applyFont="1" applyNumberFormat="1">
      <alignment horizontal="center" vertical="bottom"/>
    </xf>
    <xf borderId="0" fillId="0" fontId="13" numFmtId="1" xfId="0" applyAlignment="1" applyFont="1" applyNumberFormat="1">
      <alignment horizontal="center" vertical="bottom"/>
    </xf>
    <xf borderId="0" fillId="0" fontId="13" numFmtId="9" xfId="0" applyAlignment="1" applyFont="1" applyNumberFormat="1">
      <alignment horizontal="center" vertical="bottom"/>
    </xf>
    <xf borderId="0" fillId="0" fontId="13" numFmtId="2" xfId="0" applyAlignment="1" applyFont="1" applyNumberFormat="1">
      <alignment horizontal="center" vertical="bottom"/>
    </xf>
    <xf borderId="0" fillId="0" fontId="13" numFmtId="4" xfId="0" applyAlignment="1" applyFont="1" applyNumberFormat="1">
      <alignment horizontal="center" vertical="bottom"/>
    </xf>
    <xf borderId="0" fillId="0" fontId="14" numFmtId="168" xfId="0" applyFont="1" applyNumberFormat="1"/>
    <xf borderId="0" fillId="0" fontId="14" numFmtId="0" xfId="0" applyAlignment="1" applyFont="1">
      <alignment horizontal="right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6" fontId="3" numFmtId="0" xfId="0" applyAlignment="1" applyBorder="1" applyFill="1" applyFont="1">
      <alignment horizontal="right" shrinkToFit="0" wrapText="1"/>
    </xf>
    <xf borderId="2" fillId="0" fontId="14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638175</xdr:colOff>
      <xdr:row>9</xdr:row>
      <xdr:rowOff>209550</xdr:rowOff>
    </xdr:from>
    <xdr:ext cx="2390775" cy="17811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1047750</xdr:colOff>
      <xdr:row>9</xdr:row>
      <xdr:rowOff>161925</xdr:rowOff>
    </xdr:from>
    <xdr:ext cx="2533650" cy="1885950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1085850</xdr:colOff>
      <xdr:row>19</xdr:row>
      <xdr:rowOff>200025</xdr:rowOff>
    </xdr:from>
    <xdr:ext cx="2495550" cy="1885950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link.springer.com/article/10.1007/s11676-019-01021-9" TargetMode="External"/><Relationship Id="rId5" Type="http://schemas.openxmlformats.org/officeDocument/2006/relationships/hyperlink" Target="https://www.researchgate.net/publication/360278806_The_Influence_of_Age_on_the_Wood_Properties_of_Paulownia_tomentosa_Thunb_Steud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SUM(Fields!C2:C998)</f>
        <v>1.9013</v>
      </c>
      <c r="C6" s="8" t="s">
        <v>10</v>
      </c>
      <c r="D6" s="3"/>
    </row>
    <row r="7" ht="15.75" customHeight="1">
      <c r="A7" s="4" t="s">
        <v>11</v>
      </c>
      <c r="B7" s="9">
        <v>2025.0</v>
      </c>
      <c r="C7" s="8"/>
      <c r="D7" s="3" t="s">
        <v>12</v>
      </c>
    </row>
    <row r="8" ht="15.75" customHeight="1">
      <c r="A8" s="4" t="s">
        <v>13</v>
      </c>
      <c r="B8" s="10">
        <v>10.0</v>
      </c>
      <c r="C8" s="4" t="s">
        <v>14</v>
      </c>
      <c r="D8" s="4" t="s">
        <v>15</v>
      </c>
    </row>
    <row r="9" ht="15.75" customHeight="1">
      <c r="A9" s="11" t="s">
        <v>16</v>
      </c>
      <c r="B9" s="12">
        <v>0.0</v>
      </c>
      <c r="D9" s="11" t="s">
        <v>17</v>
      </c>
    </row>
    <row r="10" ht="15.75" customHeight="1">
      <c r="A10" s="4" t="s">
        <v>18</v>
      </c>
      <c r="B10" s="13">
        <v>0.2</v>
      </c>
      <c r="D10" s="4" t="s">
        <v>19</v>
      </c>
    </row>
    <row r="11" ht="15.75" customHeight="1">
      <c r="A11" s="4" t="s">
        <v>20</v>
      </c>
      <c r="B11" s="13">
        <v>0.2</v>
      </c>
      <c r="D11" s="4" t="s">
        <v>21</v>
      </c>
    </row>
    <row r="12" ht="15.75" customHeight="1">
      <c r="B12" s="2"/>
      <c r="D12" s="3"/>
    </row>
    <row r="13" ht="15.75" customHeight="1">
      <c r="A13" s="1" t="s">
        <v>22</v>
      </c>
      <c r="B13" s="2"/>
      <c r="D13" s="4"/>
    </row>
    <row r="14" ht="15.75" customHeight="1">
      <c r="A14" s="4" t="s">
        <v>23</v>
      </c>
      <c r="B14" s="14">
        <f>'Carbon Calculation'!B11+'Carbon Calculation'!B12</f>
        <v>224.5374836</v>
      </c>
      <c r="C14" s="4" t="s">
        <v>24</v>
      </c>
      <c r="D14" s="15" t="s">
        <v>25</v>
      </c>
    </row>
    <row r="15" ht="15.75" customHeight="1">
      <c r="A15" s="4" t="s">
        <v>26</v>
      </c>
      <c r="B15" s="14">
        <f>'Carbon Calculation'!$B$14/B$6</f>
        <v>552.8391087</v>
      </c>
      <c r="C15" s="4" t="s">
        <v>24</v>
      </c>
      <c r="D15" s="4" t="s">
        <v>27</v>
      </c>
    </row>
    <row r="16" ht="15.75" customHeight="1">
      <c r="A16" s="16" t="s">
        <v>28</v>
      </c>
      <c r="B16" s="17">
        <f>B15-B14</f>
        <v>328.3016251</v>
      </c>
      <c r="C16" s="16" t="s">
        <v>24</v>
      </c>
      <c r="D16" s="16" t="s">
        <v>29</v>
      </c>
      <c r="E16" s="16"/>
    </row>
    <row r="17" ht="15.75" customHeight="1">
      <c r="A17" s="1"/>
      <c r="B17" s="18"/>
      <c r="C17" s="4"/>
      <c r="D17" s="3"/>
    </row>
    <row r="18" ht="15.75" customHeight="1">
      <c r="A18" s="1" t="s">
        <v>30</v>
      </c>
      <c r="B18" s="2"/>
      <c r="D18" s="3"/>
    </row>
    <row r="19" ht="15.75" customHeight="1">
      <c r="A19" s="4" t="s">
        <v>31</v>
      </c>
      <c r="B19" s="14">
        <f>B16*B6</f>
        <v>624.1998799</v>
      </c>
      <c r="C19" s="4" t="s">
        <v>32</v>
      </c>
      <c r="D19" s="4" t="s">
        <v>33</v>
      </c>
    </row>
    <row r="20" ht="15.75" customHeight="1">
      <c r="A20" s="4" t="s">
        <v>34</v>
      </c>
      <c r="B20" s="14">
        <f>B11*B19</f>
        <v>124.839976</v>
      </c>
      <c r="C20" s="4" t="s">
        <v>32</v>
      </c>
      <c r="D20" s="4" t="s">
        <v>35</v>
      </c>
    </row>
    <row r="21" ht="15.75" customHeight="1">
      <c r="A21" s="16" t="s">
        <v>36</v>
      </c>
      <c r="B21" s="17">
        <f>B19-B20</f>
        <v>499.3599039</v>
      </c>
      <c r="C21" s="16" t="s">
        <v>32</v>
      </c>
      <c r="D21" s="16" t="s">
        <v>37</v>
      </c>
      <c r="E21" s="16"/>
    </row>
    <row r="22" ht="15.75" customHeight="1">
      <c r="A22" s="4"/>
      <c r="B22" s="19"/>
      <c r="D22" s="4"/>
    </row>
    <row r="23" ht="15.75" customHeight="1">
      <c r="A23" s="20" t="s">
        <v>38</v>
      </c>
      <c r="B23" s="19"/>
      <c r="D23" s="4"/>
    </row>
    <row r="24" ht="15.75" customHeight="1">
      <c r="A24" s="21" t="s">
        <v>39</v>
      </c>
      <c r="B24" s="14">
        <f>ROUND((12/20)*B21,1)</f>
        <v>299.6</v>
      </c>
      <c r="C24" s="4" t="s">
        <v>40</v>
      </c>
      <c r="D24" s="4" t="s">
        <v>41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4">
        <f>B24*B9</f>
        <v>0</v>
      </c>
      <c r="C25" s="11" t="s">
        <v>40</v>
      </c>
      <c r="D25" s="23"/>
      <c r="E25" s="2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1" t="s">
        <v>43</v>
      </c>
      <c r="B26" s="14">
        <f>ROUND(B10*B24,1)</f>
        <v>59.9</v>
      </c>
      <c r="C26" s="4" t="s">
        <v>40</v>
      </c>
      <c r="D26" s="23" t="s">
        <v>44</v>
      </c>
      <c r="E26" s="2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24" t="s">
        <v>45</v>
      </c>
      <c r="B27" s="17">
        <f>ROUND(B24-B26,1)</f>
        <v>239.7</v>
      </c>
      <c r="C27" s="16" t="s">
        <v>40</v>
      </c>
      <c r="D27" s="16"/>
      <c r="E27" s="16"/>
    </row>
    <row r="28" ht="15.75" customHeight="1">
      <c r="A28" s="25"/>
      <c r="B28" s="26"/>
      <c r="C28" s="27"/>
      <c r="D28" s="28"/>
      <c r="E28" s="28"/>
    </row>
    <row r="29" ht="15.75" customHeight="1">
      <c r="A29" s="25"/>
      <c r="B29" s="2"/>
      <c r="C29" s="29"/>
      <c r="D29" s="28"/>
      <c r="E29" s="28"/>
    </row>
    <row r="30" ht="15.75" customHeight="1">
      <c r="A30" s="25"/>
      <c r="B30" s="2"/>
      <c r="C30" s="4"/>
      <c r="D30" s="23"/>
      <c r="E30" s="23"/>
    </row>
    <row r="31" ht="15.75" customHeight="1">
      <c r="A31" s="30"/>
      <c r="B31" s="26"/>
      <c r="C31" s="4"/>
      <c r="D31" s="28"/>
      <c r="E31" s="28"/>
    </row>
    <row r="32" ht="15.75" customHeight="1">
      <c r="A32" s="25"/>
      <c r="B32" s="26"/>
      <c r="C32" s="31"/>
      <c r="D32" s="28"/>
      <c r="E32" s="28"/>
    </row>
    <row r="33" ht="15.75" customHeight="1">
      <c r="A33" s="25"/>
      <c r="B33" s="2"/>
      <c r="C33" s="4"/>
      <c r="D33" s="28"/>
      <c r="E33" s="28"/>
    </row>
    <row r="34" ht="15.75" customHeight="1">
      <c r="A34" s="25"/>
      <c r="B34" s="2"/>
      <c r="C34" s="4"/>
      <c r="D34" s="23"/>
      <c r="E34" s="23"/>
    </row>
    <row r="35" ht="15.75" customHeight="1">
      <c r="A35" s="30"/>
      <c r="B35" s="2"/>
      <c r="C35" s="4"/>
      <c r="D35" s="28"/>
      <c r="E35" s="28"/>
    </row>
    <row r="36" ht="15.75" customHeight="1">
      <c r="A36" s="25"/>
      <c r="B36" s="2"/>
      <c r="C36" s="31"/>
      <c r="D36" s="28"/>
      <c r="E36" s="28"/>
    </row>
    <row r="37" ht="15.75" customHeight="1">
      <c r="A37" s="25"/>
      <c r="B37" s="2"/>
      <c r="C37" s="4"/>
      <c r="D37" s="28"/>
      <c r="E37" s="28"/>
    </row>
    <row r="38" ht="15.75" customHeight="1">
      <c r="A38" s="25"/>
      <c r="B38" s="2"/>
      <c r="C38" s="4"/>
      <c r="D38" s="23"/>
      <c r="E38" s="23"/>
    </row>
    <row r="39" ht="15.75" customHeight="1">
      <c r="A39" s="30"/>
      <c r="B39" s="2"/>
      <c r="C39" s="4"/>
      <c r="D39" s="28"/>
      <c r="E39" s="28"/>
    </row>
    <row r="40" ht="15.75" customHeight="1">
      <c r="A40" s="25"/>
      <c r="B40" s="2"/>
      <c r="C40" s="31"/>
      <c r="D40" s="28"/>
      <c r="E40" s="28"/>
    </row>
    <row r="41" ht="15.75" customHeight="1">
      <c r="A41" s="25"/>
      <c r="B41" s="2"/>
      <c r="C41" s="4"/>
      <c r="D41" s="28"/>
      <c r="E41" s="28"/>
    </row>
    <row r="42" ht="15.75" customHeight="1">
      <c r="A42" s="25"/>
      <c r="B42" s="2"/>
      <c r="C42" s="4"/>
      <c r="D42" s="23"/>
      <c r="E42" s="2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"/>
      <c r="D224" s="3"/>
    </row>
    <row r="225" ht="15.75" customHeight="1">
      <c r="B225" s="2"/>
      <c r="D225" s="3"/>
    </row>
    <row r="226" ht="15.75" customHeight="1">
      <c r="B226" s="26"/>
      <c r="D226" s="3"/>
    </row>
    <row r="227" ht="15.75" customHeight="1">
      <c r="B227" s="26"/>
      <c r="D227" s="3"/>
    </row>
    <row r="228" ht="15.75" customHeight="1">
      <c r="B228" s="26"/>
      <c r="D228" s="3"/>
    </row>
    <row r="229" ht="15.75" customHeight="1">
      <c r="B229" s="26"/>
      <c r="D229" s="3"/>
    </row>
    <row r="230" ht="15.75" customHeight="1">
      <c r="B230" s="26"/>
      <c r="D230" s="3"/>
    </row>
    <row r="231" ht="15.75" customHeight="1">
      <c r="B231" s="26"/>
      <c r="D231" s="3"/>
    </row>
    <row r="232" ht="15.75" customHeight="1">
      <c r="B232" s="26"/>
      <c r="D232" s="3"/>
    </row>
    <row r="233" ht="15.75" customHeight="1">
      <c r="B233" s="26"/>
      <c r="D233" s="3"/>
    </row>
    <row r="234" ht="15.75" customHeight="1">
      <c r="B234" s="26"/>
      <c r="D234" s="3"/>
    </row>
    <row r="235" ht="15.75" customHeight="1">
      <c r="B235" s="26"/>
      <c r="D235" s="3"/>
    </row>
    <row r="236" ht="15.75" customHeight="1">
      <c r="B236" s="26"/>
      <c r="D236" s="3"/>
    </row>
    <row r="237" ht="15.75" customHeight="1">
      <c r="B237" s="26"/>
      <c r="D237" s="3"/>
    </row>
    <row r="238" ht="15.75" customHeight="1">
      <c r="B238" s="26"/>
      <c r="D238" s="3"/>
    </row>
    <row r="239" ht="15.75" customHeight="1">
      <c r="B239" s="26"/>
      <c r="D239" s="3"/>
    </row>
    <row r="240" ht="15.75" customHeight="1">
      <c r="B240" s="26"/>
      <c r="D240" s="3"/>
    </row>
    <row r="241" ht="15.75" customHeight="1">
      <c r="B241" s="26"/>
      <c r="D241" s="3"/>
    </row>
    <row r="242" ht="15.75" customHeight="1">
      <c r="B242" s="26"/>
      <c r="D242" s="3"/>
    </row>
    <row r="243" ht="15.75" customHeight="1">
      <c r="B243" s="26"/>
      <c r="D243" s="3"/>
    </row>
    <row r="244" ht="15.75" customHeight="1">
      <c r="B244" s="26"/>
      <c r="D244" s="3"/>
    </row>
    <row r="245" ht="15.75" customHeight="1">
      <c r="B245" s="26"/>
      <c r="D245" s="3"/>
    </row>
    <row r="246" ht="15.75" customHeight="1">
      <c r="B246" s="26"/>
      <c r="D246" s="3"/>
    </row>
    <row r="247" ht="15.75" customHeight="1">
      <c r="B247" s="26"/>
      <c r="D247" s="3"/>
    </row>
    <row r="248" ht="15.75" customHeight="1">
      <c r="B248" s="26"/>
      <c r="D248" s="3"/>
    </row>
    <row r="249" ht="15.75" customHeight="1">
      <c r="B249" s="26"/>
      <c r="D249" s="3"/>
    </row>
    <row r="250" ht="15.75" customHeight="1">
      <c r="B250" s="26"/>
      <c r="D250" s="3"/>
    </row>
    <row r="251" ht="15.75" customHeight="1">
      <c r="B251" s="26"/>
      <c r="D251" s="3"/>
    </row>
    <row r="252" ht="15.75" customHeight="1">
      <c r="B252" s="26"/>
      <c r="D252" s="3"/>
    </row>
    <row r="253" ht="15.75" customHeight="1">
      <c r="B253" s="26"/>
      <c r="D253" s="3"/>
    </row>
    <row r="254" ht="15.75" customHeight="1">
      <c r="B254" s="26"/>
      <c r="D254" s="3"/>
    </row>
    <row r="255" ht="15.75" customHeight="1">
      <c r="B255" s="26"/>
      <c r="D255" s="3"/>
    </row>
    <row r="256" ht="15.75" customHeight="1">
      <c r="B256" s="26"/>
      <c r="D256" s="3"/>
    </row>
    <row r="257" ht="15.75" customHeight="1">
      <c r="B257" s="26"/>
      <c r="D257" s="3"/>
    </row>
    <row r="258" ht="15.75" customHeight="1">
      <c r="B258" s="26"/>
      <c r="D258" s="3"/>
    </row>
    <row r="259" ht="15.75" customHeight="1">
      <c r="B259" s="26"/>
      <c r="D259" s="3"/>
    </row>
    <row r="260" ht="15.75" customHeight="1">
      <c r="B260" s="26"/>
      <c r="D260" s="3"/>
    </row>
    <row r="261" ht="15.75" customHeight="1">
      <c r="B261" s="26"/>
      <c r="D261" s="3"/>
    </row>
    <row r="262" ht="15.75" customHeight="1">
      <c r="B262" s="26"/>
      <c r="D262" s="3"/>
    </row>
    <row r="263" ht="15.75" customHeight="1">
      <c r="B263" s="26"/>
      <c r="D263" s="3"/>
    </row>
    <row r="264" ht="15.75" customHeight="1">
      <c r="B264" s="26"/>
      <c r="D264" s="3"/>
    </row>
    <row r="265" ht="15.75" customHeight="1">
      <c r="B265" s="26"/>
      <c r="D265" s="3"/>
    </row>
    <row r="266" ht="15.75" customHeight="1">
      <c r="B266" s="26"/>
      <c r="D266" s="3"/>
    </row>
    <row r="267" ht="15.75" customHeight="1">
      <c r="B267" s="26"/>
      <c r="D267" s="3"/>
    </row>
    <row r="268" ht="15.75" customHeight="1">
      <c r="B268" s="26"/>
      <c r="D268" s="3"/>
    </row>
    <row r="269" ht="15.75" customHeight="1">
      <c r="B269" s="26"/>
      <c r="D269" s="3"/>
    </row>
    <row r="270" ht="15.75" customHeight="1">
      <c r="B270" s="26"/>
      <c r="D270" s="3"/>
    </row>
    <row r="271" ht="15.75" customHeight="1">
      <c r="B271" s="26"/>
      <c r="D271" s="3"/>
    </row>
    <row r="272" ht="15.75" customHeight="1">
      <c r="B272" s="26"/>
      <c r="D272" s="3"/>
    </row>
    <row r="273" ht="15.75" customHeight="1">
      <c r="B273" s="26"/>
      <c r="D273" s="3"/>
    </row>
    <row r="274" ht="15.75" customHeight="1">
      <c r="B274" s="26"/>
      <c r="D274" s="3"/>
    </row>
    <row r="275" ht="15.75" customHeight="1">
      <c r="B275" s="26"/>
      <c r="D275" s="3"/>
    </row>
    <row r="276" ht="15.75" customHeight="1">
      <c r="B276" s="26"/>
      <c r="D276" s="3"/>
    </row>
    <row r="277" ht="15.75" customHeight="1">
      <c r="B277" s="26"/>
      <c r="D277" s="3"/>
    </row>
    <row r="278" ht="15.75" customHeight="1">
      <c r="B278" s="26"/>
      <c r="D278" s="3"/>
    </row>
    <row r="279" ht="15.75" customHeight="1">
      <c r="B279" s="26"/>
      <c r="D279" s="3"/>
    </row>
    <row r="280" ht="15.75" customHeight="1">
      <c r="B280" s="26"/>
      <c r="D280" s="3"/>
    </row>
    <row r="281" ht="15.75" customHeight="1">
      <c r="B281" s="26"/>
      <c r="D281" s="3"/>
    </row>
    <row r="282" ht="15.75" customHeight="1">
      <c r="B282" s="26"/>
      <c r="D282" s="3"/>
    </row>
    <row r="283" ht="15.75" customHeight="1">
      <c r="B283" s="26"/>
      <c r="D283" s="3"/>
    </row>
    <row r="284" ht="15.75" customHeight="1">
      <c r="B284" s="26"/>
      <c r="D284" s="3"/>
    </row>
    <row r="285" ht="15.75" customHeight="1">
      <c r="B285" s="26"/>
      <c r="D285" s="3"/>
    </row>
    <row r="286" ht="15.75" customHeight="1">
      <c r="B286" s="26"/>
      <c r="D286" s="3"/>
    </row>
    <row r="287" ht="15.75" customHeight="1">
      <c r="B287" s="26"/>
      <c r="D287" s="3"/>
    </row>
    <row r="288" ht="15.75" customHeight="1">
      <c r="B288" s="26"/>
      <c r="D288" s="3"/>
    </row>
    <row r="289" ht="15.75" customHeight="1">
      <c r="B289" s="26"/>
      <c r="D289" s="3"/>
    </row>
    <row r="290" ht="15.75" customHeight="1">
      <c r="B290" s="26"/>
      <c r="D290" s="3"/>
    </row>
    <row r="291" ht="15.75" customHeight="1">
      <c r="B291" s="26"/>
      <c r="D291" s="3"/>
    </row>
    <row r="292" ht="15.75" customHeight="1">
      <c r="B292" s="26"/>
      <c r="D292" s="3"/>
    </row>
    <row r="293" ht="15.75" customHeight="1">
      <c r="B293" s="26"/>
      <c r="D293" s="3"/>
    </row>
    <row r="294" ht="15.75" customHeight="1">
      <c r="B294" s="26"/>
      <c r="D294" s="3"/>
    </row>
    <row r="295" ht="15.75" customHeight="1">
      <c r="B295" s="26"/>
      <c r="D295" s="3"/>
    </row>
    <row r="296" ht="15.75" customHeight="1">
      <c r="B296" s="26"/>
      <c r="D296" s="3"/>
    </row>
    <row r="297" ht="15.75" customHeight="1">
      <c r="B297" s="26"/>
      <c r="D297" s="3"/>
    </row>
    <row r="298" ht="15.75" customHeight="1">
      <c r="B298" s="26"/>
      <c r="D298" s="3"/>
    </row>
    <row r="299" ht="15.75" customHeight="1">
      <c r="B299" s="26"/>
      <c r="D299" s="3"/>
    </row>
    <row r="300" ht="15.75" customHeight="1">
      <c r="B300" s="26"/>
      <c r="D300" s="3"/>
    </row>
    <row r="301" ht="15.75" customHeight="1">
      <c r="B301" s="26"/>
      <c r="D301" s="3"/>
    </row>
    <row r="302" ht="15.75" customHeight="1">
      <c r="B302" s="26"/>
      <c r="D302" s="3"/>
    </row>
    <row r="303" ht="15.75" customHeight="1">
      <c r="B303" s="26"/>
      <c r="D303" s="3"/>
    </row>
    <row r="304" ht="15.75" customHeight="1">
      <c r="B304" s="26"/>
      <c r="D304" s="3"/>
    </row>
    <row r="305" ht="15.75" customHeight="1">
      <c r="B305" s="26"/>
      <c r="D305" s="3"/>
    </row>
    <row r="306" ht="15.75" customHeight="1">
      <c r="B306" s="26"/>
      <c r="D306" s="3"/>
    </row>
    <row r="307" ht="15.75" customHeight="1">
      <c r="B307" s="26"/>
      <c r="D307" s="3"/>
    </row>
    <row r="308" ht="15.75" customHeight="1">
      <c r="B308" s="26"/>
      <c r="D308" s="3"/>
    </row>
    <row r="309" ht="15.75" customHeight="1">
      <c r="B309" s="26"/>
      <c r="D309" s="3"/>
    </row>
    <row r="310" ht="15.75" customHeight="1">
      <c r="B310" s="26"/>
      <c r="D310" s="3"/>
    </row>
    <row r="311" ht="15.75" customHeight="1">
      <c r="B311" s="26"/>
      <c r="D311" s="3"/>
    </row>
    <row r="312" ht="15.75" customHeight="1">
      <c r="B312" s="26"/>
      <c r="D312" s="3"/>
    </row>
    <row r="313" ht="15.75" customHeight="1">
      <c r="B313" s="26"/>
      <c r="D313" s="3"/>
    </row>
    <row r="314" ht="15.75" customHeight="1">
      <c r="B314" s="26"/>
      <c r="D314" s="3"/>
    </row>
    <row r="315" ht="15.75" customHeight="1">
      <c r="B315" s="26"/>
      <c r="D315" s="3"/>
    </row>
    <row r="316" ht="15.75" customHeight="1">
      <c r="B316" s="26"/>
      <c r="D316" s="3"/>
    </row>
    <row r="317" ht="15.75" customHeight="1">
      <c r="B317" s="26"/>
      <c r="D317" s="3"/>
    </row>
    <row r="318" ht="15.75" customHeight="1">
      <c r="B318" s="26"/>
      <c r="D318" s="3"/>
    </row>
    <row r="319" ht="15.75" customHeight="1">
      <c r="B319" s="26"/>
      <c r="D319" s="3"/>
    </row>
    <row r="320" ht="15.75" customHeight="1">
      <c r="B320" s="26"/>
      <c r="D320" s="3"/>
    </row>
    <row r="321" ht="15.75" customHeight="1">
      <c r="B321" s="26"/>
      <c r="D321" s="3"/>
    </row>
    <row r="322" ht="15.75" customHeight="1">
      <c r="B322" s="26"/>
      <c r="D322" s="3"/>
    </row>
    <row r="323" ht="15.75" customHeight="1">
      <c r="B323" s="26"/>
      <c r="D323" s="3"/>
    </row>
    <row r="324" ht="15.75" customHeight="1">
      <c r="B324" s="26"/>
      <c r="D324" s="3"/>
    </row>
    <row r="325" ht="15.75" customHeight="1">
      <c r="B325" s="26"/>
      <c r="D325" s="3"/>
    </row>
    <row r="326" ht="15.75" customHeight="1">
      <c r="B326" s="26"/>
      <c r="D326" s="3"/>
    </row>
    <row r="327" ht="15.75" customHeight="1">
      <c r="B327" s="26"/>
      <c r="D327" s="3"/>
    </row>
    <row r="328" ht="15.75" customHeight="1">
      <c r="B328" s="26"/>
      <c r="D328" s="3"/>
    </row>
    <row r="329" ht="15.75" customHeight="1">
      <c r="B329" s="26"/>
      <c r="D329" s="3"/>
    </row>
    <row r="330" ht="15.75" customHeight="1">
      <c r="B330" s="26"/>
      <c r="D330" s="3"/>
    </row>
    <row r="331" ht="15.75" customHeight="1">
      <c r="B331" s="26"/>
      <c r="D331" s="3"/>
    </row>
    <row r="332" ht="15.75" customHeight="1">
      <c r="B332" s="26"/>
      <c r="D332" s="3"/>
    </row>
    <row r="333" ht="15.75" customHeight="1">
      <c r="B333" s="26"/>
      <c r="D333" s="3"/>
    </row>
    <row r="334" ht="15.75" customHeight="1">
      <c r="B334" s="26"/>
      <c r="D334" s="3"/>
    </row>
    <row r="335" ht="15.75" customHeight="1">
      <c r="B335" s="26"/>
      <c r="D335" s="3"/>
    </row>
    <row r="336" ht="15.75" customHeight="1">
      <c r="B336" s="26"/>
      <c r="D336" s="3"/>
    </row>
    <row r="337" ht="15.75" customHeight="1">
      <c r="B337" s="26"/>
      <c r="D337" s="3"/>
    </row>
    <row r="338" ht="15.75" customHeight="1">
      <c r="B338" s="26"/>
      <c r="D338" s="3"/>
    </row>
    <row r="339" ht="15.75" customHeight="1">
      <c r="B339" s="26"/>
      <c r="D339" s="3"/>
    </row>
    <row r="340" ht="15.75" customHeight="1">
      <c r="B340" s="26"/>
      <c r="D340" s="3"/>
    </row>
    <row r="341" ht="15.75" customHeight="1">
      <c r="B341" s="26"/>
      <c r="D341" s="3"/>
    </row>
    <row r="342" ht="15.75" customHeight="1">
      <c r="B342" s="26"/>
      <c r="D342" s="3"/>
    </row>
    <row r="343" ht="15.75" customHeight="1">
      <c r="B343" s="26"/>
      <c r="D343" s="3"/>
    </row>
    <row r="344" ht="15.75" customHeight="1">
      <c r="B344" s="26"/>
      <c r="D344" s="3"/>
    </row>
    <row r="345" ht="15.75" customHeight="1">
      <c r="B345" s="26"/>
      <c r="D345" s="3"/>
    </row>
    <row r="346" ht="15.75" customHeight="1">
      <c r="B346" s="26"/>
      <c r="D346" s="3"/>
    </row>
    <row r="347" ht="15.75" customHeight="1">
      <c r="B347" s="26"/>
      <c r="D347" s="3"/>
    </row>
    <row r="348" ht="15.75" customHeight="1">
      <c r="B348" s="26"/>
      <c r="D348" s="3"/>
    </row>
    <row r="349" ht="15.75" customHeight="1">
      <c r="B349" s="26"/>
      <c r="D349" s="3"/>
    </row>
    <row r="350" ht="15.75" customHeight="1">
      <c r="B350" s="26"/>
      <c r="D350" s="3"/>
    </row>
    <row r="351" ht="15.75" customHeight="1">
      <c r="B351" s="26"/>
      <c r="D351" s="3"/>
    </row>
    <row r="352" ht="15.75" customHeight="1">
      <c r="B352" s="26"/>
      <c r="D352" s="3"/>
    </row>
    <row r="353" ht="15.75" customHeight="1">
      <c r="B353" s="26"/>
      <c r="D353" s="3"/>
    </row>
    <row r="354" ht="15.75" customHeight="1">
      <c r="B354" s="26"/>
      <c r="D354" s="3"/>
    </row>
    <row r="355" ht="15.75" customHeight="1">
      <c r="B355" s="26"/>
      <c r="D355" s="3"/>
    </row>
    <row r="356" ht="15.75" customHeight="1">
      <c r="B356" s="26"/>
      <c r="D356" s="3"/>
    </row>
    <row r="357" ht="15.75" customHeight="1">
      <c r="B357" s="26"/>
      <c r="D357" s="3"/>
    </row>
    <row r="358" ht="15.75" customHeight="1">
      <c r="B358" s="26"/>
      <c r="D358" s="3"/>
    </row>
    <row r="359" ht="15.75" customHeight="1">
      <c r="B359" s="26"/>
      <c r="D359" s="3"/>
    </row>
    <row r="360" ht="15.75" customHeight="1">
      <c r="B360" s="26"/>
      <c r="D360" s="3"/>
    </row>
    <row r="361" ht="15.75" customHeight="1">
      <c r="B361" s="26"/>
      <c r="D361" s="3"/>
    </row>
    <row r="362" ht="15.75" customHeight="1">
      <c r="B362" s="26"/>
      <c r="D362" s="3"/>
    </row>
    <row r="363" ht="15.75" customHeight="1">
      <c r="B363" s="26"/>
      <c r="D363" s="3"/>
    </row>
    <row r="364" ht="15.75" customHeight="1">
      <c r="B364" s="26"/>
      <c r="D364" s="3"/>
    </row>
    <row r="365" ht="15.75" customHeight="1">
      <c r="B365" s="26"/>
      <c r="D365" s="3"/>
    </row>
    <row r="366" ht="15.75" customHeight="1">
      <c r="B366" s="26"/>
      <c r="D366" s="3"/>
    </row>
    <row r="367" ht="15.75" customHeight="1">
      <c r="B367" s="26"/>
      <c r="D367" s="3"/>
    </row>
    <row r="368" ht="15.75" customHeight="1">
      <c r="B368" s="26"/>
      <c r="D368" s="3"/>
    </row>
    <row r="369" ht="15.75" customHeight="1">
      <c r="B369" s="26"/>
      <c r="D369" s="3"/>
    </row>
    <row r="370" ht="15.75" customHeight="1">
      <c r="B370" s="26"/>
      <c r="D370" s="3"/>
    </row>
    <row r="371" ht="15.75" customHeight="1">
      <c r="B371" s="26"/>
      <c r="D371" s="3"/>
    </row>
    <row r="372" ht="15.75" customHeight="1">
      <c r="B372" s="26"/>
      <c r="D372" s="3"/>
    </row>
    <row r="373" ht="15.75" customHeight="1">
      <c r="B373" s="26"/>
      <c r="D373" s="3"/>
    </row>
    <row r="374" ht="15.75" customHeight="1">
      <c r="B374" s="26"/>
      <c r="D374" s="3"/>
    </row>
    <row r="375" ht="15.75" customHeight="1">
      <c r="B375" s="26"/>
      <c r="D375" s="3"/>
    </row>
    <row r="376" ht="15.75" customHeight="1">
      <c r="B376" s="26"/>
      <c r="D376" s="3"/>
    </row>
    <row r="377" ht="15.75" customHeight="1">
      <c r="B377" s="26"/>
      <c r="D377" s="3"/>
    </row>
    <row r="378" ht="15.75" customHeight="1">
      <c r="B378" s="26"/>
      <c r="D378" s="3"/>
    </row>
    <row r="379" ht="15.75" customHeight="1">
      <c r="B379" s="26"/>
      <c r="D379" s="3"/>
    </row>
    <row r="380" ht="15.75" customHeight="1">
      <c r="B380" s="26"/>
      <c r="D380" s="3"/>
    </row>
    <row r="381" ht="15.75" customHeight="1">
      <c r="B381" s="26"/>
      <c r="D381" s="3"/>
    </row>
    <row r="382" ht="15.75" customHeight="1">
      <c r="B382" s="26"/>
      <c r="D382" s="3"/>
    </row>
    <row r="383" ht="15.75" customHeight="1">
      <c r="B383" s="26"/>
      <c r="D383" s="3"/>
    </row>
    <row r="384" ht="15.75" customHeight="1">
      <c r="B384" s="26"/>
      <c r="D384" s="3"/>
    </row>
    <row r="385" ht="15.75" customHeight="1">
      <c r="B385" s="26"/>
      <c r="D385" s="3"/>
    </row>
    <row r="386" ht="15.75" customHeight="1">
      <c r="B386" s="26"/>
      <c r="D386" s="3"/>
    </row>
    <row r="387" ht="15.75" customHeight="1">
      <c r="B387" s="26"/>
      <c r="D387" s="3"/>
    </row>
    <row r="388" ht="15.75" customHeight="1">
      <c r="B388" s="26"/>
      <c r="D388" s="3"/>
    </row>
    <row r="389" ht="15.75" customHeight="1">
      <c r="B389" s="26"/>
      <c r="D389" s="3"/>
    </row>
    <row r="390" ht="15.75" customHeight="1">
      <c r="B390" s="26"/>
      <c r="D390" s="3"/>
    </row>
    <row r="391" ht="15.75" customHeight="1">
      <c r="B391" s="26"/>
      <c r="D391" s="3"/>
    </row>
    <row r="392" ht="15.75" customHeight="1">
      <c r="B392" s="26"/>
      <c r="D392" s="3"/>
    </row>
    <row r="393" ht="15.75" customHeight="1">
      <c r="B393" s="26"/>
      <c r="D393" s="3"/>
    </row>
    <row r="394" ht="15.75" customHeight="1">
      <c r="B394" s="26"/>
      <c r="D394" s="3"/>
    </row>
    <row r="395" ht="15.75" customHeight="1">
      <c r="B395" s="26"/>
      <c r="D395" s="3"/>
    </row>
    <row r="396" ht="15.75" customHeight="1">
      <c r="B396" s="26"/>
      <c r="D396" s="3"/>
    </row>
    <row r="397" ht="15.75" customHeight="1">
      <c r="B397" s="26"/>
      <c r="D397" s="3"/>
    </row>
    <row r="398" ht="15.75" customHeight="1">
      <c r="B398" s="26"/>
      <c r="D398" s="3"/>
    </row>
    <row r="399" ht="15.75" customHeight="1">
      <c r="B399" s="26"/>
      <c r="D399" s="3"/>
    </row>
    <row r="400" ht="15.75" customHeight="1">
      <c r="B400" s="26"/>
      <c r="D400" s="3"/>
    </row>
    <row r="401" ht="15.75" customHeight="1">
      <c r="B401" s="26"/>
      <c r="D401" s="3"/>
    </row>
    <row r="402" ht="15.75" customHeight="1">
      <c r="B402" s="26"/>
      <c r="D402" s="3"/>
    </row>
    <row r="403" ht="15.75" customHeight="1">
      <c r="B403" s="26"/>
      <c r="D403" s="3"/>
    </row>
    <row r="404" ht="15.75" customHeight="1">
      <c r="B404" s="26"/>
      <c r="D404" s="3"/>
    </row>
    <row r="405" ht="15.75" customHeight="1">
      <c r="B405" s="26"/>
      <c r="D405" s="3"/>
    </row>
    <row r="406" ht="15.75" customHeight="1">
      <c r="B406" s="26"/>
      <c r="D406" s="3"/>
    </row>
    <row r="407" ht="15.75" customHeight="1">
      <c r="B407" s="26"/>
      <c r="D407" s="3"/>
    </row>
    <row r="408" ht="15.75" customHeight="1">
      <c r="B408" s="26"/>
      <c r="D408" s="3"/>
    </row>
    <row r="409" ht="15.75" customHeight="1">
      <c r="B409" s="26"/>
      <c r="D409" s="3"/>
    </row>
    <row r="410" ht="15.75" customHeight="1">
      <c r="B410" s="26"/>
      <c r="D410" s="3"/>
    </row>
    <row r="411" ht="15.75" customHeight="1">
      <c r="B411" s="26"/>
      <c r="D411" s="3"/>
    </row>
    <row r="412" ht="15.75" customHeight="1">
      <c r="B412" s="26"/>
      <c r="D412" s="3"/>
    </row>
    <row r="413" ht="15.75" customHeight="1">
      <c r="B413" s="26"/>
      <c r="D413" s="3"/>
    </row>
    <row r="414" ht="15.75" customHeight="1">
      <c r="B414" s="26"/>
      <c r="D414" s="3"/>
    </row>
    <row r="415" ht="15.75" customHeight="1">
      <c r="B415" s="26"/>
      <c r="D415" s="3"/>
    </row>
    <row r="416" ht="15.75" customHeight="1">
      <c r="B416" s="26"/>
      <c r="D416" s="3"/>
    </row>
    <row r="417" ht="15.75" customHeight="1">
      <c r="B417" s="26"/>
      <c r="D417" s="3"/>
    </row>
    <row r="418" ht="15.75" customHeight="1">
      <c r="B418" s="26"/>
      <c r="D418" s="3"/>
    </row>
    <row r="419" ht="15.75" customHeight="1">
      <c r="B419" s="26"/>
      <c r="D419" s="3"/>
    </row>
    <row r="420" ht="15.75" customHeight="1">
      <c r="B420" s="26"/>
      <c r="D420" s="3"/>
    </row>
    <row r="421" ht="15.75" customHeight="1">
      <c r="B421" s="26"/>
      <c r="D421" s="3"/>
    </row>
    <row r="422" ht="15.75" customHeight="1">
      <c r="B422" s="26"/>
      <c r="D422" s="3"/>
    </row>
    <row r="423" ht="15.75" customHeight="1">
      <c r="B423" s="26"/>
      <c r="D423" s="3"/>
    </row>
    <row r="424" ht="15.75" customHeight="1">
      <c r="B424" s="26"/>
      <c r="D424" s="3"/>
    </row>
    <row r="425" ht="15.75" customHeight="1">
      <c r="B425" s="26"/>
      <c r="D425" s="3"/>
    </row>
    <row r="426" ht="15.75" customHeight="1">
      <c r="B426" s="26"/>
      <c r="D426" s="3"/>
    </row>
    <row r="427" ht="15.75" customHeight="1">
      <c r="B427" s="26"/>
      <c r="D427" s="3"/>
    </row>
    <row r="428" ht="15.75" customHeight="1">
      <c r="B428" s="26"/>
      <c r="D428" s="3"/>
    </row>
    <row r="429" ht="15.75" customHeight="1">
      <c r="B429" s="26"/>
      <c r="D429" s="3"/>
    </row>
    <row r="430" ht="15.75" customHeight="1">
      <c r="B430" s="26"/>
      <c r="D430" s="3"/>
    </row>
    <row r="431" ht="15.75" customHeight="1">
      <c r="B431" s="26"/>
      <c r="D431" s="3"/>
    </row>
    <row r="432" ht="15.75" customHeight="1">
      <c r="B432" s="26"/>
      <c r="D432" s="3"/>
    </row>
    <row r="433" ht="15.75" customHeight="1">
      <c r="B433" s="26"/>
      <c r="D433" s="3"/>
    </row>
    <row r="434" ht="15.75" customHeight="1">
      <c r="B434" s="26"/>
      <c r="D434" s="3"/>
    </row>
    <row r="435" ht="15.75" customHeight="1">
      <c r="B435" s="26"/>
      <c r="D435" s="3"/>
    </row>
    <row r="436" ht="15.75" customHeight="1">
      <c r="B436" s="26"/>
      <c r="D436" s="3"/>
    </row>
    <row r="437" ht="15.75" customHeight="1">
      <c r="B437" s="26"/>
      <c r="D437" s="3"/>
    </row>
    <row r="438" ht="15.75" customHeight="1">
      <c r="B438" s="26"/>
      <c r="D438" s="3"/>
    </row>
    <row r="439" ht="15.75" customHeight="1">
      <c r="B439" s="26"/>
      <c r="D439" s="3"/>
    </row>
    <row r="440" ht="15.75" customHeight="1">
      <c r="B440" s="26"/>
      <c r="D440" s="3"/>
    </row>
    <row r="441" ht="15.75" customHeight="1">
      <c r="B441" s="26"/>
      <c r="D441" s="3"/>
    </row>
    <row r="442" ht="15.75" customHeight="1">
      <c r="B442" s="26"/>
      <c r="D442" s="3"/>
    </row>
    <row r="443" ht="15.75" customHeight="1">
      <c r="B443" s="26"/>
      <c r="D443" s="3"/>
    </row>
    <row r="444" ht="15.75" customHeight="1">
      <c r="B444" s="26"/>
      <c r="D444" s="3"/>
    </row>
    <row r="445" ht="15.75" customHeight="1">
      <c r="B445" s="26"/>
      <c r="D445" s="3"/>
    </row>
    <row r="446" ht="15.75" customHeight="1">
      <c r="B446" s="26"/>
      <c r="D446" s="3"/>
    </row>
    <row r="447" ht="15.75" customHeight="1">
      <c r="B447" s="26"/>
      <c r="D447" s="3"/>
    </row>
    <row r="448" ht="15.75" customHeight="1">
      <c r="B448" s="26"/>
      <c r="D448" s="3"/>
    </row>
    <row r="449" ht="15.75" customHeight="1">
      <c r="B449" s="26"/>
      <c r="D449" s="3"/>
    </row>
    <row r="450" ht="15.75" customHeight="1">
      <c r="B450" s="26"/>
      <c r="D450" s="3"/>
    </row>
    <row r="451" ht="15.75" customHeight="1">
      <c r="B451" s="26"/>
      <c r="D451" s="3"/>
    </row>
    <row r="452" ht="15.75" customHeight="1">
      <c r="B452" s="26"/>
      <c r="D452" s="3"/>
    </row>
    <row r="453" ht="15.75" customHeight="1">
      <c r="B453" s="26"/>
      <c r="D453" s="3"/>
    </row>
    <row r="454" ht="15.75" customHeight="1">
      <c r="B454" s="26"/>
      <c r="D454" s="3"/>
    </row>
    <row r="455" ht="15.75" customHeight="1">
      <c r="B455" s="26"/>
      <c r="D455" s="3"/>
    </row>
    <row r="456" ht="15.75" customHeight="1">
      <c r="B456" s="26"/>
      <c r="D456" s="3"/>
    </row>
    <row r="457" ht="15.75" customHeight="1">
      <c r="B457" s="26"/>
      <c r="D457" s="3"/>
    </row>
    <row r="458" ht="15.75" customHeight="1">
      <c r="B458" s="26"/>
      <c r="D458" s="3"/>
    </row>
    <row r="459" ht="15.75" customHeight="1">
      <c r="B459" s="26"/>
      <c r="D459" s="3"/>
    </row>
    <row r="460" ht="15.75" customHeight="1">
      <c r="B460" s="26"/>
      <c r="D460" s="3"/>
    </row>
    <row r="461" ht="15.75" customHeight="1">
      <c r="B461" s="26"/>
      <c r="D461" s="3"/>
    </row>
    <row r="462" ht="15.75" customHeight="1">
      <c r="B462" s="26"/>
      <c r="D462" s="3"/>
    </row>
    <row r="463" ht="15.75" customHeight="1">
      <c r="B463" s="26"/>
      <c r="D463" s="3"/>
    </row>
    <row r="464" ht="15.75" customHeight="1">
      <c r="B464" s="26"/>
      <c r="D464" s="3"/>
    </row>
    <row r="465" ht="15.75" customHeight="1">
      <c r="B465" s="26"/>
      <c r="D465" s="3"/>
    </row>
    <row r="466" ht="15.75" customHeight="1">
      <c r="B466" s="26"/>
      <c r="D466" s="3"/>
    </row>
    <row r="467" ht="15.75" customHeight="1">
      <c r="B467" s="26"/>
      <c r="D467" s="3"/>
    </row>
    <row r="468" ht="15.75" customHeight="1">
      <c r="B468" s="26"/>
      <c r="D468" s="3"/>
    </row>
    <row r="469" ht="15.75" customHeight="1">
      <c r="B469" s="26"/>
      <c r="D469" s="3"/>
    </row>
    <row r="470" ht="15.75" customHeight="1">
      <c r="B470" s="26"/>
      <c r="D470" s="3"/>
    </row>
    <row r="471" ht="15.75" customHeight="1">
      <c r="B471" s="26"/>
      <c r="D471" s="3"/>
    </row>
    <row r="472" ht="15.75" customHeight="1">
      <c r="B472" s="26"/>
      <c r="D472" s="3"/>
    </row>
    <row r="473" ht="15.75" customHeight="1">
      <c r="B473" s="26"/>
      <c r="D473" s="3"/>
    </row>
    <row r="474" ht="15.75" customHeight="1">
      <c r="B474" s="26"/>
      <c r="D474" s="3"/>
    </row>
    <row r="475" ht="15.75" customHeight="1">
      <c r="B475" s="26"/>
      <c r="D475" s="3"/>
    </row>
    <row r="476" ht="15.75" customHeight="1">
      <c r="B476" s="26"/>
      <c r="D476" s="3"/>
    </row>
    <row r="477" ht="15.75" customHeight="1">
      <c r="B477" s="26"/>
      <c r="D477" s="3"/>
    </row>
    <row r="478" ht="15.75" customHeight="1">
      <c r="B478" s="26"/>
      <c r="D478" s="3"/>
    </row>
    <row r="479" ht="15.75" customHeight="1">
      <c r="B479" s="26"/>
      <c r="D479" s="3"/>
    </row>
    <row r="480" ht="15.75" customHeight="1">
      <c r="B480" s="26"/>
      <c r="D480" s="3"/>
    </row>
    <row r="481" ht="15.75" customHeight="1">
      <c r="B481" s="26"/>
      <c r="D481" s="3"/>
    </row>
    <row r="482" ht="15.75" customHeight="1">
      <c r="B482" s="26"/>
      <c r="D482" s="3"/>
    </row>
    <row r="483" ht="15.75" customHeight="1">
      <c r="B483" s="26"/>
      <c r="D483" s="3"/>
    </row>
    <row r="484" ht="15.75" customHeight="1">
      <c r="B484" s="26"/>
      <c r="D484" s="3"/>
    </row>
    <row r="485" ht="15.75" customHeight="1">
      <c r="B485" s="26"/>
      <c r="D485" s="3"/>
    </row>
    <row r="486" ht="15.75" customHeight="1">
      <c r="B486" s="26"/>
      <c r="D486" s="3"/>
    </row>
    <row r="487" ht="15.75" customHeight="1">
      <c r="B487" s="26"/>
      <c r="D487" s="3"/>
    </row>
    <row r="488" ht="15.75" customHeight="1">
      <c r="B488" s="26"/>
      <c r="D488" s="3"/>
    </row>
    <row r="489" ht="15.75" customHeight="1">
      <c r="B489" s="26"/>
      <c r="D489" s="3"/>
    </row>
    <row r="490" ht="15.75" customHeight="1">
      <c r="B490" s="26"/>
      <c r="D490" s="3"/>
    </row>
    <row r="491" ht="15.75" customHeight="1">
      <c r="B491" s="26"/>
      <c r="D491" s="3"/>
    </row>
    <row r="492" ht="15.75" customHeight="1">
      <c r="B492" s="26"/>
      <c r="D492" s="3"/>
    </row>
    <row r="493" ht="15.75" customHeight="1">
      <c r="B493" s="26"/>
      <c r="D493" s="3"/>
    </row>
    <row r="494" ht="15.75" customHeight="1">
      <c r="B494" s="26"/>
      <c r="D494" s="3"/>
    </row>
    <row r="495" ht="15.75" customHeight="1">
      <c r="B495" s="26"/>
      <c r="D495" s="3"/>
    </row>
    <row r="496" ht="15.75" customHeight="1">
      <c r="B496" s="26"/>
      <c r="D496" s="3"/>
    </row>
    <row r="497" ht="15.75" customHeight="1">
      <c r="B497" s="26"/>
      <c r="D497" s="3"/>
    </row>
    <row r="498" ht="15.75" customHeight="1">
      <c r="B498" s="26"/>
      <c r="D498" s="3"/>
    </row>
    <row r="499" ht="15.75" customHeight="1">
      <c r="B499" s="26"/>
      <c r="D499" s="3"/>
    </row>
    <row r="500" ht="15.75" customHeight="1">
      <c r="B500" s="26"/>
      <c r="D500" s="3"/>
    </row>
    <row r="501" ht="15.75" customHeight="1">
      <c r="B501" s="26"/>
      <c r="D501" s="3"/>
    </row>
    <row r="502" ht="15.75" customHeight="1">
      <c r="B502" s="26"/>
      <c r="D502" s="3"/>
    </row>
    <row r="503" ht="15.75" customHeight="1">
      <c r="B503" s="26"/>
      <c r="D503" s="3"/>
    </row>
    <row r="504" ht="15.75" customHeight="1">
      <c r="B504" s="26"/>
      <c r="D504" s="3"/>
    </row>
    <row r="505" ht="15.75" customHeight="1">
      <c r="B505" s="26"/>
      <c r="D505" s="3"/>
    </row>
    <row r="506" ht="15.75" customHeight="1">
      <c r="B506" s="26"/>
      <c r="D506" s="3"/>
    </row>
    <row r="507" ht="15.75" customHeight="1">
      <c r="B507" s="26"/>
      <c r="D507" s="3"/>
    </row>
    <row r="508" ht="15.75" customHeight="1">
      <c r="B508" s="26"/>
      <c r="D508" s="3"/>
    </row>
    <row r="509" ht="15.75" customHeight="1">
      <c r="B509" s="26"/>
      <c r="D509" s="3"/>
    </row>
    <row r="510" ht="15.75" customHeight="1">
      <c r="B510" s="26"/>
      <c r="D510" s="3"/>
    </row>
    <row r="511" ht="15.75" customHeight="1">
      <c r="B511" s="26"/>
      <c r="D511" s="3"/>
    </row>
    <row r="512" ht="15.75" customHeight="1">
      <c r="B512" s="26"/>
      <c r="D512" s="3"/>
    </row>
    <row r="513" ht="15.75" customHeight="1">
      <c r="B513" s="26"/>
      <c r="D513" s="3"/>
    </row>
    <row r="514" ht="15.75" customHeight="1">
      <c r="B514" s="26"/>
      <c r="D514" s="3"/>
    </row>
    <row r="515" ht="15.75" customHeight="1">
      <c r="B515" s="26"/>
      <c r="D515" s="3"/>
    </row>
    <row r="516" ht="15.75" customHeight="1">
      <c r="B516" s="26"/>
      <c r="D516" s="3"/>
    </row>
    <row r="517" ht="15.75" customHeight="1">
      <c r="B517" s="26"/>
      <c r="D517" s="3"/>
    </row>
    <row r="518" ht="15.75" customHeight="1">
      <c r="B518" s="26"/>
      <c r="D518" s="3"/>
    </row>
    <row r="519" ht="15.75" customHeight="1">
      <c r="B519" s="26"/>
      <c r="D519" s="3"/>
    </row>
    <row r="520" ht="15.75" customHeight="1">
      <c r="B520" s="26"/>
      <c r="D520" s="3"/>
    </row>
    <row r="521" ht="15.75" customHeight="1">
      <c r="B521" s="26"/>
      <c r="D521" s="3"/>
    </row>
    <row r="522" ht="15.75" customHeight="1">
      <c r="B522" s="26"/>
      <c r="D522" s="3"/>
    </row>
    <row r="523" ht="15.75" customHeight="1">
      <c r="B523" s="26"/>
      <c r="D523" s="3"/>
    </row>
    <row r="524" ht="15.75" customHeight="1">
      <c r="B524" s="26"/>
      <c r="D524" s="3"/>
    </row>
    <row r="525" ht="15.75" customHeight="1">
      <c r="B525" s="26"/>
      <c r="D525" s="3"/>
    </row>
    <row r="526" ht="15.75" customHeight="1">
      <c r="B526" s="26"/>
      <c r="D526" s="3"/>
    </row>
    <row r="527" ht="15.75" customHeight="1">
      <c r="B527" s="26"/>
      <c r="D527" s="3"/>
    </row>
    <row r="528" ht="15.75" customHeight="1">
      <c r="B528" s="26"/>
      <c r="D528" s="3"/>
    </row>
    <row r="529" ht="15.75" customHeight="1">
      <c r="B529" s="26"/>
      <c r="D529" s="3"/>
    </row>
    <row r="530" ht="15.75" customHeight="1">
      <c r="B530" s="26"/>
      <c r="D530" s="3"/>
    </row>
    <row r="531" ht="15.75" customHeight="1">
      <c r="B531" s="26"/>
      <c r="D531" s="3"/>
    </row>
    <row r="532" ht="15.75" customHeight="1">
      <c r="B532" s="26"/>
      <c r="D532" s="3"/>
    </row>
    <row r="533" ht="15.75" customHeight="1">
      <c r="B533" s="26"/>
      <c r="D533" s="3"/>
    </row>
    <row r="534" ht="15.75" customHeight="1">
      <c r="B534" s="26"/>
      <c r="D534" s="3"/>
    </row>
    <row r="535" ht="15.75" customHeight="1">
      <c r="B535" s="26"/>
      <c r="D535" s="3"/>
    </row>
    <row r="536" ht="15.75" customHeight="1">
      <c r="B536" s="26"/>
      <c r="D536" s="3"/>
    </row>
    <row r="537" ht="15.75" customHeight="1">
      <c r="B537" s="26"/>
      <c r="D537" s="3"/>
    </row>
    <row r="538" ht="15.75" customHeight="1">
      <c r="B538" s="26"/>
      <c r="D538" s="3"/>
    </row>
    <row r="539" ht="15.75" customHeight="1">
      <c r="B539" s="26"/>
      <c r="D539" s="3"/>
    </row>
    <row r="540" ht="15.75" customHeight="1">
      <c r="B540" s="26"/>
      <c r="D540" s="3"/>
    </row>
    <row r="541" ht="15.75" customHeight="1">
      <c r="B541" s="26"/>
      <c r="D541" s="3"/>
    </row>
    <row r="542" ht="15.75" customHeight="1">
      <c r="B542" s="26"/>
      <c r="D542" s="3"/>
    </row>
    <row r="543" ht="15.75" customHeight="1">
      <c r="B543" s="26"/>
      <c r="D543" s="3"/>
    </row>
    <row r="544" ht="15.75" customHeight="1">
      <c r="B544" s="26"/>
      <c r="D544" s="3"/>
    </row>
    <row r="545" ht="15.75" customHeight="1">
      <c r="B545" s="26"/>
      <c r="D545" s="3"/>
    </row>
    <row r="546" ht="15.75" customHeight="1">
      <c r="B546" s="26"/>
      <c r="D546" s="3"/>
    </row>
    <row r="547" ht="15.75" customHeight="1">
      <c r="B547" s="26"/>
      <c r="D547" s="3"/>
    </row>
    <row r="548" ht="15.75" customHeight="1">
      <c r="B548" s="26"/>
      <c r="D548" s="3"/>
    </row>
    <row r="549" ht="15.75" customHeight="1">
      <c r="B549" s="26"/>
      <c r="D549" s="3"/>
    </row>
    <row r="550" ht="15.75" customHeight="1">
      <c r="B550" s="26"/>
      <c r="D550" s="3"/>
    </row>
    <row r="551" ht="15.75" customHeight="1">
      <c r="B551" s="26"/>
      <c r="D551" s="3"/>
    </row>
    <row r="552" ht="15.75" customHeight="1">
      <c r="B552" s="26"/>
      <c r="D552" s="3"/>
    </row>
    <row r="553" ht="15.75" customHeight="1">
      <c r="B553" s="26"/>
      <c r="D553" s="3"/>
    </row>
    <row r="554" ht="15.75" customHeight="1">
      <c r="B554" s="26"/>
      <c r="D554" s="3"/>
    </row>
    <row r="555" ht="15.75" customHeight="1">
      <c r="B555" s="26"/>
      <c r="D555" s="3"/>
    </row>
    <row r="556" ht="15.75" customHeight="1">
      <c r="B556" s="26"/>
      <c r="D556" s="3"/>
    </row>
    <row r="557" ht="15.75" customHeight="1">
      <c r="B557" s="26"/>
      <c r="D557" s="3"/>
    </row>
    <row r="558" ht="15.75" customHeight="1">
      <c r="B558" s="26"/>
      <c r="D558" s="3"/>
    </row>
    <row r="559" ht="15.75" customHeight="1">
      <c r="B559" s="26"/>
      <c r="D559" s="3"/>
    </row>
    <row r="560" ht="15.75" customHeight="1">
      <c r="B560" s="26"/>
      <c r="D560" s="3"/>
    </row>
    <row r="561" ht="15.75" customHeight="1">
      <c r="B561" s="26"/>
      <c r="D561" s="3"/>
    </row>
    <row r="562" ht="15.75" customHeight="1">
      <c r="B562" s="26"/>
      <c r="D562" s="3"/>
    </row>
    <row r="563" ht="15.75" customHeight="1">
      <c r="B563" s="26"/>
      <c r="D563" s="3"/>
    </row>
    <row r="564" ht="15.75" customHeight="1">
      <c r="B564" s="26"/>
      <c r="D564" s="3"/>
    </row>
    <row r="565" ht="15.75" customHeight="1">
      <c r="B565" s="26"/>
      <c r="D565" s="3"/>
    </row>
    <row r="566" ht="15.75" customHeight="1">
      <c r="B566" s="26"/>
      <c r="D566" s="3"/>
    </row>
    <row r="567" ht="15.75" customHeight="1">
      <c r="B567" s="26"/>
      <c r="D567" s="3"/>
    </row>
    <row r="568" ht="15.75" customHeight="1">
      <c r="B568" s="26"/>
      <c r="D568" s="3"/>
    </row>
    <row r="569" ht="15.75" customHeight="1">
      <c r="B569" s="26"/>
      <c r="D569" s="3"/>
    </row>
    <row r="570" ht="15.75" customHeight="1">
      <c r="B570" s="26"/>
      <c r="D570" s="3"/>
    </row>
    <row r="571" ht="15.75" customHeight="1">
      <c r="B571" s="26"/>
      <c r="D571" s="3"/>
    </row>
    <row r="572" ht="15.75" customHeight="1">
      <c r="B572" s="26"/>
      <c r="D572" s="3"/>
    </row>
    <row r="573" ht="15.75" customHeight="1">
      <c r="B573" s="26"/>
      <c r="D573" s="3"/>
    </row>
    <row r="574" ht="15.75" customHeight="1">
      <c r="B574" s="26"/>
      <c r="D574" s="3"/>
    </row>
    <row r="575" ht="15.75" customHeight="1">
      <c r="B575" s="26"/>
      <c r="D575" s="3"/>
    </row>
    <row r="576" ht="15.75" customHeight="1">
      <c r="B576" s="26"/>
      <c r="D576" s="3"/>
    </row>
    <row r="577" ht="15.75" customHeight="1">
      <c r="B577" s="26"/>
      <c r="D577" s="3"/>
    </row>
    <row r="578" ht="15.75" customHeight="1">
      <c r="B578" s="26"/>
      <c r="D578" s="3"/>
    </row>
    <row r="579" ht="15.75" customHeight="1">
      <c r="B579" s="26"/>
      <c r="D579" s="3"/>
    </row>
    <row r="580" ht="15.75" customHeight="1">
      <c r="B580" s="26"/>
      <c r="D580" s="3"/>
    </row>
    <row r="581" ht="15.75" customHeight="1">
      <c r="B581" s="26"/>
      <c r="D581" s="3"/>
    </row>
    <row r="582" ht="15.75" customHeight="1">
      <c r="B582" s="26"/>
      <c r="D582" s="3"/>
    </row>
    <row r="583" ht="15.75" customHeight="1">
      <c r="B583" s="26"/>
      <c r="D583" s="3"/>
    </row>
    <row r="584" ht="15.75" customHeight="1">
      <c r="B584" s="26"/>
      <c r="D584" s="3"/>
    </row>
    <row r="585" ht="15.75" customHeight="1">
      <c r="B585" s="26"/>
      <c r="D585" s="3"/>
    </row>
    <row r="586" ht="15.75" customHeight="1">
      <c r="B586" s="26"/>
      <c r="D586" s="3"/>
    </row>
    <row r="587" ht="15.75" customHeight="1">
      <c r="B587" s="26"/>
      <c r="D587" s="3"/>
    </row>
    <row r="588" ht="15.75" customHeight="1">
      <c r="B588" s="26"/>
      <c r="D588" s="3"/>
    </row>
    <row r="589" ht="15.75" customHeight="1">
      <c r="B589" s="26"/>
      <c r="D589" s="3"/>
    </row>
    <row r="590" ht="15.75" customHeight="1">
      <c r="B590" s="26"/>
      <c r="D590" s="3"/>
    </row>
    <row r="591" ht="15.75" customHeight="1">
      <c r="B591" s="26"/>
      <c r="D591" s="3"/>
    </row>
    <row r="592" ht="15.75" customHeight="1">
      <c r="B592" s="26"/>
      <c r="D592" s="3"/>
    </row>
    <row r="593" ht="15.75" customHeight="1">
      <c r="B593" s="26"/>
      <c r="D593" s="3"/>
    </row>
    <row r="594" ht="15.75" customHeight="1">
      <c r="B594" s="26"/>
      <c r="D594" s="3"/>
    </row>
    <row r="595" ht="15.75" customHeight="1">
      <c r="B595" s="26"/>
      <c r="D595" s="3"/>
    </row>
    <row r="596" ht="15.75" customHeight="1">
      <c r="B596" s="26"/>
      <c r="D596" s="3"/>
    </row>
    <row r="597" ht="15.75" customHeight="1">
      <c r="B597" s="26"/>
      <c r="D597" s="3"/>
    </row>
    <row r="598" ht="15.75" customHeight="1">
      <c r="B598" s="26"/>
      <c r="D598" s="3"/>
    </row>
    <row r="599" ht="15.75" customHeight="1">
      <c r="B599" s="26"/>
      <c r="D599" s="3"/>
    </row>
    <row r="600" ht="15.75" customHeight="1">
      <c r="B600" s="26"/>
      <c r="D600" s="3"/>
    </row>
    <row r="601" ht="15.75" customHeight="1">
      <c r="B601" s="26"/>
      <c r="D601" s="3"/>
    </row>
    <row r="602" ht="15.75" customHeight="1">
      <c r="B602" s="26"/>
      <c r="D602" s="3"/>
    </row>
    <row r="603" ht="15.75" customHeight="1">
      <c r="B603" s="26"/>
      <c r="D603" s="3"/>
    </row>
    <row r="604" ht="15.75" customHeight="1">
      <c r="B604" s="26"/>
      <c r="D604" s="3"/>
    </row>
    <row r="605" ht="15.75" customHeight="1">
      <c r="B605" s="26"/>
      <c r="D605" s="3"/>
    </row>
    <row r="606" ht="15.75" customHeight="1">
      <c r="B606" s="26"/>
      <c r="D606" s="3"/>
    </row>
    <row r="607" ht="15.75" customHeight="1">
      <c r="B607" s="26"/>
      <c r="D607" s="3"/>
    </row>
    <row r="608" ht="15.75" customHeight="1">
      <c r="B608" s="26"/>
      <c r="D608" s="3"/>
    </row>
    <row r="609" ht="15.75" customHeight="1">
      <c r="B609" s="26"/>
      <c r="D609" s="3"/>
    </row>
    <row r="610" ht="15.75" customHeight="1">
      <c r="B610" s="26"/>
      <c r="D610" s="3"/>
    </row>
    <row r="611" ht="15.75" customHeight="1">
      <c r="B611" s="26"/>
      <c r="D611" s="3"/>
    </row>
    <row r="612" ht="15.75" customHeight="1">
      <c r="B612" s="26"/>
      <c r="D612" s="3"/>
    </row>
    <row r="613" ht="15.75" customHeight="1">
      <c r="B613" s="26"/>
      <c r="D613" s="3"/>
    </row>
    <row r="614" ht="15.75" customHeight="1">
      <c r="B614" s="26"/>
      <c r="D614" s="3"/>
    </row>
    <row r="615" ht="15.75" customHeight="1">
      <c r="B615" s="26"/>
      <c r="D615" s="3"/>
    </row>
    <row r="616" ht="15.75" customHeight="1">
      <c r="B616" s="26"/>
      <c r="D616" s="3"/>
    </row>
    <row r="617" ht="15.75" customHeight="1">
      <c r="B617" s="26"/>
      <c r="D617" s="3"/>
    </row>
    <row r="618" ht="15.75" customHeight="1">
      <c r="B618" s="26"/>
      <c r="D618" s="3"/>
    </row>
    <row r="619" ht="15.75" customHeight="1">
      <c r="B619" s="26"/>
      <c r="D619" s="3"/>
    </row>
    <row r="620" ht="15.75" customHeight="1">
      <c r="B620" s="26"/>
      <c r="D620" s="3"/>
    </row>
    <row r="621" ht="15.75" customHeight="1">
      <c r="B621" s="26"/>
      <c r="D621" s="3"/>
    </row>
    <row r="622" ht="15.75" customHeight="1">
      <c r="B622" s="26"/>
      <c r="D622" s="3"/>
    </row>
    <row r="623" ht="15.75" customHeight="1">
      <c r="B623" s="26"/>
      <c r="D623" s="3"/>
    </row>
    <row r="624" ht="15.75" customHeight="1">
      <c r="B624" s="26"/>
      <c r="D624" s="3"/>
    </row>
    <row r="625" ht="15.75" customHeight="1">
      <c r="B625" s="26"/>
      <c r="D625" s="3"/>
    </row>
    <row r="626" ht="15.75" customHeight="1">
      <c r="B626" s="26"/>
      <c r="D626" s="3"/>
    </row>
    <row r="627" ht="15.75" customHeight="1">
      <c r="B627" s="26"/>
      <c r="D627" s="3"/>
    </row>
    <row r="628" ht="15.75" customHeight="1">
      <c r="B628" s="26"/>
      <c r="D628" s="3"/>
    </row>
    <row r="629" ht="15.75" customHeight="1">
      <c r="B629" s="26"/>
      <c r="D629" s="3"/>
    </row>
    <row r="630" ht="15.75" customHeight="1">
      <c r="B630" s="26"/>
      <c r="D630" s="3"/>
    </row>
    <row r="631" ht="15.75" customHeight="1">
      <c r="B631" s="26"/>
      <c r="D631" s="3"/>
    </row>
    <row r="632" ht="15.75" customHeight="1">
      <c r="B632" s="26"/>
      <c r="D632" s="3"/>
    </row>
    <row r="633" ht="15.75" customHeight="1">
      <c r="B633" s="26"/>
      <c r="D633" s="3"/>
    </row>
    <row r="634" ht="15.75" customHeight="1">
      <c r="B634" s="26"/>
      <c r="D634" s="3"/>
    </row>
    <row r="635" ht="15.75" customHeight="1">
      <c r="B635" s="26"/>
      <c r="D635" s="3"/>
    </row>
    <row r="636" ht="15.75" customHeight="1">
      <c r="B636" s="26"/>
      <c r="D636" s="3"/>
    </row>
    <row r="637" ht="15.75" customHeight="1">
      <c r="B637" s="26"/>
      <c r="D637" s="3"/>
    </row>
    <row r="638" ht="15.75" customHeight="1">
      <c r="B638" s="26"/>
      <c r="D638" s="3"/>
    </row>
    <row r="639" ht="15.75" customHeight="1">
      <c r="B639" s="26"/>
      <c r="D639" s="3"/>
    </row>
    <row r="640" ht="15.75" customHeight="1">
      <c r="B640" s="26"/>
      <c r="D640" s="3"/>
    </row>
    <row r="641" ht="15.75" customHeight="1">
      <c r="B641" s="26"/>
      <c r="D641" s="3"/>
    </row>
    <row r="642" ht="15.75" customHeight="1">
      <c r="B642" s="26"/>
      <c r="D642" s="3"/>
    </row>
    <row r="643" ht="15.75" customHeight="1">
      <c r="B643" s="26"/>
      <c r="D643" s="3"/>
    </row>
    <row r="644" ht="15.75" customHeight="1">
      <c r="B644" s="26"/>
      <c r="D644" s="3"/>
    </row>
    <row r="645" ht="15.75" customHeight="1">
      <c r="B645" s="26"/>
      <c r="D645" s="3"/>
    </row>
    <row r="646" ht="15.75" customHeight="1">
      <c r="B646" s="26"/>
      <c r="D646" s="3"/>
    </row>
    <row r="647" ht="15.75" customHeight="1">
      <c r="B647" s="26"/>
      <c r="D647" s="3"/>
    </row>
    <row r="648" ht="15.75" customHeight="1">
      <c r="B648" s="26"/>
      <c r="D648" s="3"/>
    </row>
    <row r="649" ht="15.75" customHeight="1">
      <c r="B649" s="26"/>
      <c r="D649" s="3"/>
    </row>
    <row r="650" ht="15.75" customHeight="1">
      <c r="B650" s="26"/>
      <c r="D650" s="3"/>
    </row>
    <row r="651" ht="15.75" customHeight="1">
      <c r="B651" s="26"/>
      <c r="D651" s="3"/>
    </row>
    <row r="652" ht="15.75" customHeight="1">
      <c r="B652" s="26"/>
      <c r="D652" s="3"/>
    </row>
    <row r="653" ht="15.75" customHeight="1">
      <c r="B653" s="26"/>
      <c r="D653" s="3"/>
    </row>
    <row r="654" ht="15.75" customHeight="1">
      <c r="B654" s="26"/>
      <c r="D654" s="3"/>
    </row>
    <row r="655" ht="15.75" customHeight="1">
      <c r="B655" s="26"/>
      <c r="D655" s="3"/>
    </row>
    <row r="656" ht="15.75" customHeight="1">
      <c r="B656" s="26"/>
      <c r="D656" s="3"/>
    </row>
    <row r="657" ht="15.75" customHeight="1">
      <c r="B657" s="26"/>
      <c r="D657" s="3"/>
    </row>
    <row r="658" ht="15.75" customHeight="1">
      <c r="B658" s="26"/>
      <c r="D658" s="3"/>
    </row>
    <row r="659" ht="15.75" customHeight="1">
      <c r="B659" s="26"/>
      <c r="D659" s="3"/>
    </row>
    <row r="660" ht="15.75" customHeight="1">
      <c r="B660" s="26"/>
      <c r="D660" s="3"/>
    </row>
    <row r="661" ht="15.75" customHeight="1">
      <c r="B661" s="26"/>
      <c r="D661" s="3"/>
    </row>
    <row r="662" ht="15.75" customHeight="1">
      <c r="B662" s="26"/>
      <c r="D662" s="3"/>
    </row>
    <row r="663" ht="15.75" customHeight="1">
      <c r="B663" s="26"/>
      <c r="D663" s="3"/>
    </row>
    <row r="664" ht="15.75" customHeight="1">
      <c r="B664" s="26"/>
      <c r="D664" s="3"/>
    </row>
    <row r="665" ht="15.75" customHeight="1">
      <c r="B665" s="26"/>
      <c r="D665" s="3"/>
    </row>
    <row r="666" ht="15.75" customHeight="1">
      <c r="B666" s="26"/>
      <c r="D666" s="3"/>
    </row>
    <row r="667" ht="15.75" customHeight="1">
      <c r="B667" s="26"/>
      <c r="D667" s="3"/>
    </row>
    <row r="668" ht="15.75" customHeight="1">
      <c r="B668" s="26"/>
      <c r="D668" s="3"/>
    </row>
    <row r="669" ht="15.75" customHeight="1">
      <c r="B669" s="26"/>
      <c r="D669" s="3"/>
    </row>
    <row r="670" ht="15.75" customHeight="1">
      <c r="B670" s="26"/>
      <c r="D670" s="3"/>
    </row>
    <row r="671" ht="15.75" customHeight="1">
      <c r="B671" s="26"/>
      <c r="D671" s="3"/>
    </row>
    <row r="672" ht="15.75" customHeight="1">
      <c r="B672" s="26"/>
      <c r="D672" s="3"/>
    </row>
    <row r="673" ht="15.75" customHeight="1">
      <c r="B673" s="26"/>
      <c r="D673" s="3"/>
    </row>
    <row r="674" ht="15.75" customHeight="1">
      <c r="B674" s="26"/>
      <c r="D674" s="3"/>
    </row>
    <row r="675" ht="15.75" customHeight="1">
      <c r="B675" s="26"/>
      <c r="D675" s="3"/>
    </row>
    <row r="676" ht="15.75" customHeight="1">
      <c r="B676" s="26"/>
      <c r="D676" s="3"/>
    </row>
    <row r="677" ht="15.75" customHeight="1">
      <c r="B677" s="26"/>
      <c r="D677" s="3"/>
    </row>
    <row r="678" ht="15.75" customHeight="1">
      <c r="B678" s="26"/>
      <c r="D678" s="3"/>
    </row>
    <row r="679" ht="15.75" customHeight="1">
      <c r="B679" s="26"/>
      <c r="D679" s="3"/>
    </row>
    <row r="680" ht="15.75" customHeight="1">
      <c r="B680" s="26"/>
      <c r="D680" s="3"/>
    </row>
    <row r="681" ht="15.75" customHeight="1">
      <c r="B681" s="26"/>
      <c r="D681" s="3"/>
    </row>
    <row r="682" ht="15.75" customHeight="1">
      <c r="B682" s="26"/>
      <c r="D682" s="3"/>
    </row>
    <row r="683" ht="15.75" customHeight="1">
      <c r="B683" s="26"/>
      <c r="D683" s="3"/>
    </row>
    <row r="684" ht="15.75" customHeight="1">
      <c r="B684" s="26"/>
      <c r="D684" s="3"/>
    </row>
    <row r="685" ht="15.75" customHeight="1">
      <c r="B685" s="26"/>
      <c r="D685" s="3"/>
    </row>
    <row r="686" ht="15.75" customHeight="1">
      <c r="B686" s="26"/>
      <c r="D686" s="3"/>
    </row>
    <row r="687" ht="15.75" customHeight="1">
      <c r="B687" s="26"/>
      <c r="D687" s="3"/>
    </row>
    <row r="688" ht="15.75" customHeight="1">
      <c r="B688" s="26"/>
      <c r="D688" s="3"/>
    </row>
    <row r="689" ht="15.75" customHeight="1">
      <c r="B689" s="26"/>
      <c r="D689" s="3"/>
    </row>
    <row r="690" ht="15.75" customHeight="1">
      <c r="B690" s="26"/>
      <c r="D690" s="3"/>
    </row>
    <row r="691" ht="15.75" customHeight="1">
      <c r="B691" s="26"/>
      <c r="D691" s="3"/>
    </row>
    <row r="692" ht="15.75" customHeight="1">
      <c r="B692" s="26"/>
      <c r="D692" s="3"/>
    </row>
    <row r="693" ht="15.75" customHeight="1">
      <c r="B693" s="26"/>
      <c r="D693" s="3"/>
    </row>
    <row r="694" ht="15.75" customHeight="1">
      <c r="B694" s="26"/>
      <c r="D694" s="3"/>
    </row>
    <row r="695" ht="15.75" customHeight="1">
      <c r="B695" s="26"/>
      <c r="D695" s="3"/>
    </row>
    <row r="696" ht="15.75" customHeight="1">
      <c r="B696" s="26"/>
      <c r="D696" s="3"/>
    </row>
    <row r="697" ht="15.75" customHeight="1">
      <c r="B697" s="26"/>
      <c r="D697" s="3"/>
    </row>
    <row r="698" ht="15.75" customHeight="1">
      <c r="B698" s="26"/>
      <c r="D698" s="3"/>
    </row>
    <row r="699" ht="15.75" customHeight="1">
      <c r="B699" s="26"/>
      <c r="D699" s="3"/>
    </row>
    <row r="700" ht="15.75" customHeight="1">
      <c r="B700" s="26"/>
      <c r="D700" s="3"/>
    </row>
    <row r="701" ht="15.75" customHeight="1">
      <c r="B701" s="26"/>
      <c r="D701" s="3"/>
    </row>
    <row r="702" ht="15.75" customHeight="1">
      <c r="B702" s="26"/>
      <c r="D702" s="3"/>
    </row>
    <row r="703" ht="15.75" customHeight="1">
      <c r="B703" s="26"/>
      <c r="D703" s="3"/>
    </row>
    <row r="704" ht="15.75" customHeight="1">
      <c r="B704" s="26"/>
      <c r="D704" s="3"/>
    </row>
    <row r="705" ht="15.75" customHeight="1">
      <c r="B705" s="26"/>
      <c r="D705" s="3"/>
    </row>
    <row r="706" ht="15.75" customHeight="1">
      <c r="B706" s="26"/>
      <c r="D706" s="3"/>
    </row>
    <row r="707" ht="15.75" customHeight="1">
      <c r="B707" s="26"/>
      <c r="D707" s="3"/>
    </row>
    <row r="708" ht="15.75" customHeight="1">
      <c r="B708" s="26"/>
      <c r="D708" s="3"/>
    </row>
    <row r="709" ht="15.75" customHeight="1">
      <c r="B709" s="26"/>
      <c r="D709" s="3"/>
    </row>
    <row r="710" ht="15.75" customHeight="1">
      <c r="B710" s="26"/>
      <c r="D710" s="3"/>
    </row>
    <row r="711" ht="15.75" customHeight="1">
      <c r="B711" s="26"/>
      <c r="D711" s="3"/>
    </row>
    <row r="712" ht="15.75" customHeight="1">
      <c r="B712" s="26"/>
      <c r="D712" s="3"/>
    </row>
    <row r="713" ht="15.75" customHeight="1">
      <c r="B713" s="26"/>
      <c r="D713" s="3"/>
    </row>
    <row r="714" ht="15.75" customHeight="1">
      <c r="B714" s="26"/>
      <c r="D714" s="3"/>
    </row>
    <row r="715" ht="15.75" customHeight="1">
      <c r="B715" s="26"/>
      <c r="D715" s="3"/>
    </row>
    <row r="716" ht="15.75" customHeight="1">
      <c r="B716" s="26"/>
      <c r="D716" s="3"/>
    </row>
    <row r="717" ht="15.75" customHeight="1">
      <c r="B717" s="26"/>
      <c r="D717" s="3"/>
    </row>
    <row r="718" ht="15.75" customHeight="1">
      <c r="B718" s="26"/>
      <c r="D718" s="3"/>
    </row>
    <row r="719" ht="15.75" customHeight="1">
      <c r="B719" s="26"/>
      <c r="D719" s="3"/>
    </row>
    <row r="720" ht="15.75" customHeight="1">
      <c r="B720" s="26"/>
      <c r="D720" s="3"/>
    </row>
    <row r="721" ht="15.75" customHeight="1">
      <c r="B721" s="26"/>
      <c r="D721" s="3"/>
    </row>
    <row r="722" ht="15.75" customHeight="1">
      <c r="B722" s="26"/>
      <c r="D722" s="3"/>
    </row>
    <row r="723" ht="15.75" customHeight="1">
      <c r="B723" s="26"/>
      <c r="D723" s="3"/>
    </row>
    <row r="724" ht="15.75" customHeight="1">
      <c r="B724" s="26"/>
      <c r="D724" s="3"/>
    </row>
    <row r="725" ht="15.75" customHeight="1">
      <c r="B725" s="26"/>
      <c r="D725" s="3"/>
    </row>
    <row r="726" ht="15.75" customHeight="1">
      <c r="B726" s="26"/>
      <c r="D726" s="3"/>
    </row>
    <row r="727" ht="15.75" customHeight="1">
      <c r="B727" s="26"/>
      <c r="D727" s="3"/>
    </row>
    <row r="728" ht="15.75" customHeight="1">
      <c r="B728" s="26"/>
      <c r="D728" s="3"/>
    </row>
    <row r="729" ht="15.75" customHeight="1">
      <c r="B729" s="26"/>
      <c r="D729" s="3"/>
    </row>
    <row r="730" ht="15.75" customHeight="1">
      <c r="B730" s="26"/>
      <c r="D730" s="3"/>
    </row>
    <row r="731" ht="15.75" customHeight="1">
      <c r="B731" s="26"/>
      <c r="D731" s="3"/>
    </row>
    <row r="732" ht="15.75" customHeight="1">
      <c r="B732" s="26"/>
      <c r="D732" s="3"/>
    </row>
    <row r="733" ht="15.75" customHeight="1">
      <c r="B733" s="26"/>
      <c r="D733" s="3"/>
    </row>
    <row r="734" ht="15.75" customHeight="1">
      <c r="B734" s="26"/>
      <c r="D734" s="3"/>
    </row>
    <row r="735" ht="15.75" customHeight="1">
      <c r="B735" s="26"/>
      <c r="D735" s="3"/>
    </row>
    <row r="736" ht="15.75" customHeight="1">
      <c r="B736" s="26"/>
      <c r="D736" s="3"/>
    </row>
    <row r="737" ht="15.75" customHeight="1">
      <c r="B737" s="26"/>
      <c r="D737" s="3"/>
    </row>
    <row r="738" ht="15.75" customHeight="1">
      <c r="B738" s="26"/>
      <c r="D738" s="3"/>
    </row>
    <row r="739" ht="15.75" customHeight="1">
      <c r="B739" s="26"/>
      <c r="D739" s="3"/>
    </row>
    <row r="740" ht="15.75" customHeight="1">
      <c r="B740" s="26"/>
      <c r="D740" s="3"/>
    </row>
    <row r="741" ht="15.75" customHeight="1">
      <c r="B741" s="26"/>
      <c r="D741" s="3"/>
    </row>
    <row r="742" ht="15.75" customHeight="1">
      <c r="B742" s="26"/>
      <c r="D742" s="3"/>
    </row>
    <row r="743" ht="15.75" customHeight="1">
      <c r="B743" s="26"/>
      <c r="D743" s="3"/>
    </row>
    <row r="744" ht="15.75" customHeight="1">
      <c r="B744" s="26"/>
      <c r="D744" s="3"/>
    </row>
    <row r="745" ht="15.75" customHeight="1">
      <c r="B745" s="26"/>
      <c r="D745" s="3"/>
    </row>
    <row r="746" ht="15.75" customHeight="1">
      <c r="B746" s="26"/>
      <c r="D746" s="3"/>
    </row>
    <row r="747" ht="15.75" customHeight="1">
      <c r="B747" s="26"/>
      <c r="D747" s="3"/>
    </row>
    <row r="748" ht="15.75" customHeight="1">
      <c r="B748" s="26"/>
      <c r="D748" s="3"/>
    </row>
    <row r="749" ht="15.75" customHeight="1">
      <c r="B749" s="26"/>
      <c r="D749" s="3"/>
    </row>
    <row r="750" ht="15.75" customHeight="1">
      <c r="B750" s="26"/>
      <c r="D750" s="3"/>
    </row>
    <row r="751" ht="15.75" customHeight="1">
      <c r="B751" s="26"/>
      <c r="D751" s="3"/>
    </row>
    <row r="752" ht="15.75" customHeight="1">
      <c r="B752" s="26"/>
      <c r="D752" s="3"/>
    </row>
    <row r="753" ht="15.75" customHeight="1">
      <c r="B753" s="26"/>
      <c r="D753" s="3"/>
    </row>
    <row r="754" ht="15.75" customHeight="1">
      <c r="B754" s="26"/>
      <c r="D754" s="3"/>
    </row>
    <row r="755" ht="15.75" customHeight="1">
      <c r="B755" s="26"/>
      <c r="D755" s="3"/>
    </row>
    <row r="756" ht="15.75" customHeight="1">
      <c r="B756" s="26"/>
      <c r="D756" s="3"/>
    </row>
    <row r="757" ht="15.75" customHeight="1">
      <c r="B757" s="26"/>
      <c r="D757" s="3"/>
    </row>
    <row r="758" ht="15.75" customHeight="1">
      <c r="B758" s="26"/>
      <c r="D758" s="3"/>
    </row>
    <row r="759" ht="15.75" customHeight="1">
      <c r="B759" s="26"/>
      <c r="D759" s="3"/>
    </row>
    <row r="760" ht="15.75" customHeight="1">
      <c r="B760" s="26"/>
      <c r="D760" s="3"/>
    </row>
    <row r="761" ht="15.75" customHeight="1">
      <c r="B761" s="26"/>
      <c r="D761" s="3"/>
    </row>
    <row r="762" ht="15.75" customHeight="1">
      <c r="B762" s="26"/>
      <c r="D762" s="3"/>
    </row>
    <row r="763" ht="15.75" customHeight="1">
      <c r="B763" s="26"/>
      <c r="D763" s="3"/>
    </row>
    <row r="764" ht="15.75" customHeight="1">
      <c r="B764" s="26"/>
      <c r="D764" s="3"/>
    </row>
    <row r="765" ht="15.75" customHeight="1">
      <c r="B765" s="26"/>
      <c r="D765" s="3"/>
    </row>
    <row r="766" ht="15.75" customHeight="1">
      <c r="B766" s="26"/>
      <c r="D766" s="3"/>
    </row>
    <row r="767" ht="15.75" customHeight="1">
      <c r="B767" s="26"/>
      <c r="D767" s="3"/>
    </row>
    <row r="768" ht="15.75" customHeight="1">
      <c r="B768" s="26"/>
      <c r="D768" s="3"/>
    </row>
    <row r="769" ht="15.75" customHeight="1">
      <c r="B769" s="26"/>
      <c r="D769" s="3"/>
    </row>
    <row r="770" ht="15.75" customHeight="1">
      <c r="B770" s="26"/>
      <c r="D770" s="3"/>
    </row>
    <row r="771" ht="15.75" customHeight="1">
      <c r="B771" s="26"/>
      <c r="D771" s="3"/>
    </row>
    <row r="772" ht="15.75" customHeight="1">
      <c r="B772" s="26"/>
      <c r="D772" s="3"/>
    </row>
    <row r="773" ht="15.75" customHeight="1">
      <c r="B773" s="26"/>
      <c r="D773" s="3"/>
    </row>
    <row r="774" ht="15.75" customHeight="1">
      <c r="B774" s="26"/>
      <c r="D774" s="3"/>
    </row>
    <row r="775" ht="15.75" customHeight="1">
      <c r="B775" s="26"/>
      <c r="D775" s="3"/>
    </row>
    <row r="776" ht="15.75" customHeight="1">
      <c r="B776" s="26"/>
      <c r="D776" s="3"/>
    </row>
    <row r="777" ht="15.75" customHeight="1">
      <c r="B777" s="26"/>
      <c r="D777" s="3"/>
    </row>
    <row r="778" ht="15.75" customHeight="1">
      <c r="B778" s="26"/>
      <c r="D778" s="3"/>
    </row>
    <row r="779" ht="15.75" customHeight="1">
      <c r="B779" s="26"/>
      <c r="D779" s="3"/>
    </row>
    <row r="780" ht="15.75" customHeight="1">
      <c r="B780" s="26"/>
      <c r="D780" s="3"/>
    </row>
    <row r="781" ht="15.75" customHeight="1">
      <c r="B781" s="26"/>
      <c r="D781" s="3"/>
    </row>
    <row r="782" ht="15.75" customHeight="1">
      <c r="B782" s="26"/>
      <c r="D782" s="3"/>
    </row>
    <row r="783" ht="15.75" customHeight="1">
      <c r="B783" s="26"/>
      <c r="D783" s="3"/>
    </row>
    <row r="784" ht="15.75" customHeight="1">
      <c r="B784" s="26"/>
      <c r="D784" s="3"/>
    </row>
    <row r="785" ht="15.75" customHeight="1">
      <c r="B785" s="26"/>
      <c r="D785" s="3"/>
    </row>
    <row r="786" ht="15.75" customHeight="1">
      <c r="B786" s="26"/>
      <c r="D786" s="3"/>
    </row>
    <row r="787" ht="15.75" customHeight="1">
      <c r="B787" s="26"/>
      <c r="D787" s="3"/>
    </row>
    <row r="788" ht="15.75" customHeight="1">
      <c r="B788" s="26"/>
      <c r="D788" s="3"/>
    </row>
    <row r="789" ht="15.75" customHeight="1">
      <c r="B789" s="26"/>
      <c r="D789" s="3"/>
    </row>
    <row r="790" ht="15.75" customHeight="1">
      <c r="B790" s="26"/>
      <c r="D790" s="3"/>
    </row>
    <row r="791" ht="15.75" customHeight="1">
      <c r="B791" s="26"/>
      <c r="D791" s="3"/>
    </row>
    <row r="792" ht="15.75" customHeight="1">
      <c r="B792" s="26"/>
      <c r="D792" s="3"/>
    </row>
    <row r="793" ht="15.75" customHeight="1">
      <c r="B793" s="26"/>
      <c r="D793" s="3"/>
    </row>
    <row r="794" ht="15.75" customHeight="1">
      <c r="B794" s="26"/>
      <c r="D794" s="3"/>
    </row>
    <row r="795" ht="15.75" customHeight="1">
      <c r="B795" s="26"/>
      <c r="D795" s="3"/>
    </row>
    <row r="796" ht="15.75" customHeight="1">
      <c r="B796" s="26"/>
      <c r="D796" s="3"/>
    </row>
    <row r="797" ht="15.75" customHeight="1">
      <c r="B797" s="26"/>
      <c r="D797" s="3"/>
    </row>
    <row r="798" ht="15.75" customHeight="1">
      <c r="B798" s="26"/>
      <c r="D798" s="3"/>
    </row>
    <row r="799" ht="15.75" customHeight="1">
      <c r="B799" s="26"/>
      <c r="D799" s="3"/>
    </row>
    <row r="800" ht="15.75" customHeight="1">
      <c r="B800" s="26"/>
      <c r="D800" s="3"/>
    </row>
    <row r="801" ht="15.75" customHeight="1">
      <c r="B801" s="26"/>
      <c r="D801" s="3"/>
    </row>
    <row r="802" ht="15.75" customHeight="1">
      <c r="B802" s="26"/>
      <c r="D802" s="3"/>
    </row>
    <row r="803" ht="15.75" customHeight="1">
      <c r="B803" s="26"/>
      <c r="D803" s="3"/>
    </row>
    <row r="804" ht="15.75" customHeight="1">
      <c r="B804" s="26"/>
      <c r="D804" s="3"/>
    </row>
    <row r="805" ht="15.75" customHeight="1">
      <c r="B805" s="26"/>
      <c r="D805" s="3"/>
    </row>
    <row r="806" ht="15.75" customHeight="1">
      <c r="B806" s="26"/>
      <c r="D806" s="3"/>
    </row>
    <row r="807" ht="15.75" customHeight="1">
      <c r="B807" s="26"/>
      <c r="D807" s="3"/>
    </row>
    <row r="808" ht="15.75" customHeight="1">
      <c r="B808" s="26"/>
      <c r="D808" s="3"/>
    </row>
    <row r="809" ht="15.75" customHeight="1">
      <c r="B809" s="26"/>
      <c r="D809" s="3"/>
    </row>
    <row r="810" ht="15.75" customHeight="1">
      <c r="B810" s="26"/>
      <c r="D810" s="3"/>
    </row>
    <row r="811" ht="15.75" customHeight="1">
      <c r="B811" s="26"/>
      <c r="D811" s="3"/>
    </row>
    <row r="812" ht="15.75" customHeight="1">
      <c r="B812" s="26"/>
      <c r="D812" s="3"/>
    </row>
    <row r="813" ht="15.75" customHeight="1">
      <c r="B813" s="26"/>
      <c r="D813" s="3"/>
    </row>
    <row r="814" ht="15.75" customHeight="1">
      <c r="B814" s="26"/>
      <c r="D814" s="3"/>
    </row>
    <row r="815" ht="15.75" customHeight="1">
      <c r="B815" s="26"/>
      <c r="D815" s="3"/>
    </row>
    <row r="816" ht="15.75" customHeight="1">
      <c r="B816" s="26"/>
      <c r="D816" s="3"/>
    </row>
    <row r="817" ht="15.75" customHeight="1">
      <c r="B817" s="26"/>
      <c r="D817" s="3"/>
    </row>
    <row r="818" ht="15.75" customHeight="1">
      <c r="B818" s="26"/>
      <c r="D818" s="3"/>
    </row>
    <row r="819" ht="15.75" customHeight="1">
      <c r="B819" s="26"/>
      <c r="D819" s="3"/>
    </row>
    <row r="820" ht="15.75" customHeight="1">
      <c r="B820" s="26"/>
      <c r="D820" s="3"/>
    </row>
    <row r="821" ht="15.75" customHeight="1">
      <c r="B821" s="26"/>
      <c r="D821" s="3"/>
    </row>
    <row r="822" ht="15.75" customHeight="1">
      <c r="B822" s="26"/>
      <c r="D822" s="3"/>
    </row>
    <row r="823" ht="15.75" customHeight="1">
      <c r="B823" s="26"/>
      <c r="D823" s="3"/>
    </row>
    <row r="824" ht="15.75" customHeight="1">
      <c r="B824" s="26"/>
      <c r="D824" s="3"/>
    </row>
    <row r="825" ht="15.75" customHeight="1">
      <c r="B825" s="26"/>
      <c r="D825" s="3"/>
    </row>
    <row r="826" ht="15.75" customHeight="1">
      <c r="B826" s="26"/>
      <c r="D826" s="3"/>
    </row>
    <row r="827" ht="15.75" customHeight="1">
      <c r="B827" s="26"/>
      <c r="D827" s="3"/>
    </row>
    <row r="828" ht="15.75" customHeight="1">
      <c r="B828" s="26"/>
      <c r="D828" s="3"/>
    </row>
    <row r="829" ht="15.75" customHeight="1">
      <c r="B829" s="26"/>
      <c r="D829" s="3"/>
    </row>
    <row r="830" ht="15.75" customHeight="1">
      <c r="B830" s="26"/>
      <c r="D830" s="3"/>
    </row>
    <row r="831" ht="15.75" customHeight="1">
      <c r="B831" s="26"/>
      <c r="D831" s="3"/>
    </row>
    <row r="832" ht="15.75" customHeight="1">
      <c r="B832" s="26"/>
      <c r="D832" s="3"/>
    </row>
    <row r="833" ht="15.75" customHeight="1">
      <c r="B833" s="26"/>
      <c r="D833" s="3"/>
    </row>
    <row r="834" ht="15.75" customHeight="1">
      <c r="B834" s="26"/>
      <c r="D834" s="3"/>
    </row>
    <row r="835" ht="15.75" customHeight="1">
      <c r="B835" s="26"/>
      <c r="D835" s="3"/>
    </row>
    <row r="836" ht="15.75" customHeight="1">
      <c r="B836" s="26"/>
      <c r="D836" s="3"/>
    </row>
    <row r="837" ht="15.75" customHeight="1">
      <c r="B837" s="26"/>
      <c r="D837" s="3"/>
    </row>
    <row r="838" ht="15.75" customHeight="1">
      <c r="B838" s="26"/>
      <c r="D838" s="3"/>
    </row>
    <row r="839" ht="15.75" customHeight="1">
      <c r="B839" s="26"/>
      <c r="D839" s="3"/>
    </row>
    <row r="840" ht="15.75" customHeight="1">
      <c r="B840" s="26"/>
      <c r="D840" s="3"/>
    </row>
    <row r="841" ht="15.75" customHeight="1">
      <c r="B841" s="26"/>
      <c r="D841" s="3"/>
    </row>
    <row r="842" ht="15.75" customHeight="1">
      <c r="B842" s="26"/>
      <c r="D842" s="3"/>
    </row>
    <row r="843" ht="15.75" customHeight="1">
      <c r="B843" s="26"/>
      <c r="D843" s="3"/>
    </row>
    <row r="844" ht="15.75" customHeight="1">
      <c r="B844" s="26"/>
      <c r="D844" s="3"/>
    </row>
    <row r="845" ht="15.75" customHeight="1">
      <c r="B845" s="26"/>
      <c r="D845" s="3"/>
    </row>
    <row r="846" ht="15.75" customHeight="1">
      <c r="B846" s="26"/>
      <c r="D846" s="3"/>
    </row>
    <row r="847" ht="15.75" customHeight="1">
      <c r="B847" s="26"/>
      <c r="D847" s="3"/>
    </row>
    <row r="848" ht="15.75" customHeight="1">
      <c r="B848" s="26"/>
      <c r="D848" s="3"/>
    </row>
    <row r="849" ht="15.75" customHeight="1">
      <c r="B849" s="26"/>
      <c r="D849" s="3"/>
    </row>
    <row r="850" ht="15.75" customHeight="1">
      <c r="B850" s="26"/>
      <c r="D850" s="3"/>
    </row>
    <row r="851" ht="15.75" customHeight="1">
      <c r="B851" s="26"/>
      <c r="D851" s="3"/>
    </row>
    <row r="852" ht="15.75" customHeight="1">
      <c r="B852" s="26"/>
      <c r="D852" s="3"/>
    </row>
    <row r="853" ht="15.75" customHeight="1">
      <c r="B853" s="26"/>
      <c r="D853" s="3"/>
    </row>
    <row r="854" ht="15.75" customHeight="1">
      <c r="B854" s="26"/>
      <c r="D854" s="3"/>
    </row>
    <row r="855" ht="15.75" customHeight="1">
      <c r="B855" s="26"/>
      <c r="D855" s="3"/>
    </row>
    <row r="856" ht="15.75" customHeight="1">
      <c r="B856" s="26"/>
      <c r="D856" s="3"/>
    </row>
    <row r="857" ht="15.75" customHeight="1">
      <c r="B857" s="26"/>
      <c r="D857" s="3"/>
    </row>
    <row r="858" ht="15.75" customHeight="1">
      <c r="B858" s="26"/>
      <c r="D858" s="3"/>
    </row>
    <row r="859" ht="15.75" customHeight="1">
      <c r="B859" s="26"/>
      <c r="D859" s="3"/>
    </row>
    <row r="860" ht="15.75" customHeight="1">
      <c r="B860" s="26"/>
      <c r="D860" s="3"/>
    </row>
    <row r="861" ht="15.75" customHeight="1">
      <c r="B861" s="26"/>
      <c r="D861" s="3"/>
    </row>
    <row r="862" ht="15.75" customHeight="1">
      <c r="B862" s="26"/>
      <c r="D862" s="3"/>
    </row>
    <row r="863" ht="15.75" customHeight="1">
      <c r="B863" s="26"/>
      <c r="D863" s="3"/>
    </row>
    <row r="864" ht="15.75" customHeight="1">
      <c r="B864" s="26"/>
      <c r="D864" s="3"/>
    </row>
    <row r="865" ht="15.75" customHeight="1">
      <c r="B865" s="26"/>
      <c r="D865" s="3"/>
    </row>
    <row r="866" ht="15.75" customHeight="1">
      <c r="B866" s="26"/>
      <c r="D866" s="3"/>
    </row>
    <row r="867" ht="15.75" customHeight="1">
      <c r="B867" s="26"/>
      <c r="D867" s="3"/>
    </row>
    <row r="868" ht="15.75" customHeight="1">
      <c r="B868" s="26"/>
      <c r="D868" s="3"/>
    </row>
    <row r="869" ht="15.75" customHeight="1">
      <c r="B869" s="26"/>
      <c r="D869" s="3"/>
    </row>
    <row r="870" ht="15.75" customHeight="1">
      <c r="B870" s="26"/>
      <c r="D870" s="3"/>
    </row>
    <row r="871" ht="15.75" customHeight="1">
      <c r="B871" s="26"/>
      <c r="D871" s="3"/>
    </row>
    <row r="872" ht="15.75" customHeight="1">
      <c r="B872" s="26"/>
      <c r="D872" s="3"/>
    </row>
    <row r="873" ht="15.75" customHeight="1">
      <c r="B873" s="26"/>
      <c r="D873" s="3"/>
    </row>
    <row r="874" ht="15.75" customHeight="1">
      <c r="B874" s="26"/>
      <c r="D874" s="3"/>
    </row>
    <row r="875" ht="15.75" customHeight="1">
      <c r="B875" s="26"/>
      <c r="D875" s="3"/>
    </row>
    <row r="876" ht="15.75" customHeight="1">
      <c r="B876" s="26"/>
      <c r="D876" s="3"/>
    </row>
    <row r="877" ht="15.75" customHeight="1">
      <c r="B877" s="26"/>
      <c r="D877" s="3"/>
    </row>
    <row r="878" ht="15.75" customHeight="1">
      <c r="B878" s="26"/>
      <c r="D878" s="3"/>
    </row>
    <row r="879" ht="15.75" customHeight="1">
      <c r="B879" s="26"/>
      <c r="D879" s="3"/>
    </row>
    <row r="880" ht="15.75" customHeight="1">
      <c r="B880" s="26"/>
      <c r="D880" s="3"/>
    </row>
    <row r="881" ht="15.75" customHeight="1">
      <c r="B881" s="26"/>
      <c r="D881" s="3"/>
    </row>
    <row r="882" ht="15.75" customHeight="1">
      <c r="B882" s="26"/>
      <c r="D882" s="3"/>
    </row>
    <row r="883" ht="15.75" customHeight="1">
      <c r="B883" s="26"/>
      <c r="D883" s="3"/>
    </row>
    <row r="884" ht="15.75" customHeight="1">
      <c r="B884" s="26"/>
      <c r="D884" s="3"/>
    </row>
    <row r="885" ht="15.75" customHeight="1">
      <c r="B885" s="26"/>
      <c r="D885" s="3"/>
    </row>
    <row r="886" ht="15.75" customHeight="1">
      <c r="B886" s="26"/>
      <c r="D886" s="3"/>
    </row>
    <row r="887" ht="15.75" customHeight="1">
      <c r="B887" s="26"/>
      <c r="D887" s="3"/>
    </row>
    <row r="888" ht="15.75" customHeight="1">
      <c r="B888" s="26"/>
      <c r="D888" s="3"/>
    </row>
    <row r="889" ht="15.75" customHeight="1">
      <c r="B889" s="26"/>
      <c r="D889" s="3"/>
    </row>
    <row r="890" ht="15.75" customHeight="1">
      <c r="B890" s="26"/>
      <c r="D890" s="3"/>
    </row>
    <row r="891" ht="15.75" customHeight="1">
      <c r="B891" s="26"/>
      <c r="D891" s="3"/>
    </row>
    <row r="892" ht="15.75" customHeight="1">
      <c r="B892" s="26"/>
      <c r="D892" s="3"/>
    </row>
    <row r="893" ht="15.75" customHeight="1">
      <c r="B893" s="26"/>
      <c r="D893" s="3"/>
    </row>
    <row r="894" ht="15.75" customHeight="1">
      <c r="B894" s="26"/>
      <c r="D894" s="3"/>
    </row>
    <row r="895" ht="15.75" customHeight="1">
      <c r="B895" s="26"/>
      <c r="D895" s="3"/>
    </row>
    <row r="896" ht="15.75" customHeight="1">
      <c r="B896" s="26"/>
      <c r="D896" s="3"/>
    </row>
    <row r="897" ht="15.75" customHeight="1">
      <c r="B897" s="26"/>
      <c r="D897" s="3"/>
    </row>
    <row r="898" ht="15.75" customHeight="1">
      <c r="B898" s="26"/>
      <c r="D898" s="3"/>
    </row>
    <row r="899" ht="15.75" customHeight="1">
      <c r="B899" s="26"/>
      <c r="D899" s="3"/>
    </row>
    <row r="900" ht="15.75" customHeight="1">
      <c r="B900" s="26"/>
      <c r="D900" s="3"/>
    </row>
    <row r="901" ht="15.75" customHeight="1">
      <c r="B901" s="26"/>
      <c r="D901" s="3"/>
    </row>
    <row r="902" ht="15.75" customHeight="1">
      <c r="B902" s="26"/>
      <c r="D902" s="3"/>
    </row>
    <row r="903" ht="15.75" customHeight="1">
      <c r="B903" s="26"/>
      <c r="D903" s="3"/>
    </row>
    <row r="904" ht="15.75" customHeight="1">
      <c r="B904" s="26"/>
      <c r="D904" s="3"/>
    </row>
    <row r="905" ht="15.75" customHeight="1">
      <c r="B905" s="26"/>
      <c r="D905" s="3"/>
    </row>
    <row r="906" ht="15.75" customHeight="1">
      <c r="B906" s="26"/>
      <c r="D906" s="3"/>
    </row>
    <row r="907" ht="15.75" customHeight="1">
      <c r="B907" s="26"/>
      <c r="D907" s="3"/>
    </row>
    <row r="908" ht="15.75" customHeight="1">
      <c r="B908" s="26"/>
      <c r="D908" s="3"/>
    </row>
    <row r="909" ht="15.75" customHeight="1">
      <c r="B909" s="26"/>
      <c r="D909" s="3"/>
    </row>
    <row r="910" ht="15.75" customHeight="1">
      <c r="B910" s="26"/>
      <c r="D910" s="3"/>
    </row>
    <row r="911" ht="15.75" customHeight="1">
      <c r="B911" s="26"/>
      <c r="D911" s="3"/>
    </row>
    <row r="912" ht="15.75" customHeight="1">
      <c r="B912" s="26"/>
      <c r="D912" s="3"/>
    </row>
    <row r="913" ht="15.75" customHeight="1">
      <c r="B913" s="26"/>
      <c r="D913" s="3"/>
    </row>
    <row r="914" ht="15.75" customHeight="1">
      <c r="B914" s="26"/>
      <c r="D914" s="3"/>
    </row>
    <row r="915" ht="15.75" customHeight="1">
      <c r="B915" s="26"/>
      <c r="D915" s="3"/>
    </row>
    <row r="916" ht="15.75" customHeight="1">
      <c r="B916" s="26"/>
      <c r="D916" s="3"/>
    </row>
    <row r="917" ht="15.75" customHeight="1">
      <c r="B917" s="26"/>
      <c r="D917" s="3"/>
    </row>
    <row r="918" ht="15.75" customHeight="1">
      <c r="B918" s="26"/>
      <c r="D918" s="3"/>
    </row>
    <row r="919" ht="15.75" customHeight="1">
      <c r="B919" s="26"/>
      <c r="D919" s="3"/>
    </row>
    <row r="920" ht="15.75" customHeight="1">
      <c r="B920" s="26"/>
      <c r="D920" s="3"/>
    </row>
    <row r="921" ht="15.75" customHeight="1">
      <c r="B921" s="26"/>
      <c r="D921" s="3"/>
    </row>
    <row r="922" ht="15.75" customHeight="1">
      <c r="B922" s="26"/>
      <c r="D922" s="3"/>
    </row>
    <row r="923" ht="15.75" customHeight="1">
      <c r="B923" s="26"/>
      <c r="D923" s="3"/>
    </row>
    <row r="924" ht="15.75" customHeight="1">
      <c r="B924" s="26"/>
      <c r="D924" s="3"/>
    </row>
    <row r="925" ht="15.75" customHeight="1">
      <c r="B925" s="26"/>
      <c r="D925" s="3"/>
    </row>
    <row r="926" ht="15.75" customHeight="1">
      <c r="B926" s="26"/>
      <c r="D926" s="3"/>
    </row>
    <row r="927" ht="15.75" customHeight="1">
      <c r="B927" s="26"/>
      <c r="D927" s="3"/>
    </row>
    <row r="928" ht="15.75" customHeight="1">
      <c r="B928" s="26"/>
      <c r="D928" s="3"/>
    </row>
    <row r="929" ht="15.75" customHeight="1">
      <c r="B929" s="26"/>
      <c r="D929" s="3"/>
    </row>
    <row r="930" ht="15.75" customHeight="1">
      <c r="B930" s="26"/>
      <c r="D930" s="3"/>
    </row>
    <row r="931" ht="15.75" customHeight="1">
      <c r="B931" s="26"/>
      <c r="D931" s="3"/>
    </row>
    <row r="932" ht="15.75" customHeight="1">
      <c r="B932" s="26"/>
      <c r="D932" s="3"/>
    </row>
    <row r="933" ht="15.75" customHeight="1">
      <c r="B933" s="26"/>
      <c r="D933" s="3"/>
    </row>
    <row r="934" ht="15.75" customHeight="1">
      <c r="B934" s="26"/>
      <c r="D934" s="3"/>
    </row>
    <row r="935" ht="15.75" customHeight="1">
      <c r="B935" s="26"/>
      <c r="D935" s="3"/>
    </row>
    <row r="936" ht="15.75" customHeight="1">
      <c r="B936" s="26"/>
      <c r="D936" s="3"/>
    </row>
    <row r="937" ht="15.75" customHeight="1">
      <c r="B937" s="26"/>
      <c r="D937" s="3"/>
    </row>
    <row r="938" ht="15.75" customHeight="1">
      <c r="B938" s="26"/>
      <c r="D938" s="3"/>
    </row>
    <row r="939" ht="15.75" customHeight="1">
      <c r="B939" s="26"/>
      <c r="D939" s="3"/>
    </row>
    <row r="940" ht="15.75" customHeight="1">
      <c r="B940" s="26"/>
      <c r="D940" s="3"/>
    </row>
    <row r="941" ht="15.75" customHeight="1">
      <c r="B941" s="26"/>
      <c r="D941" s="3"/>
    </row>
    <row r="942" ht="15.75" customHeight="1">
      <c r="B942" s="26"/>
      <c r="D942" s="3"/>
    </row>
    <row r="943" ht="15.75" customHeight="1">
      <c r="B943" s="26"/>
      <c r="D943" s="3"/>
    </row>
    <row r="944" ht="15.75" customHeight="1">
      <c r="B944" s="26"/>
      <c r="D944" s="3"/>
    </row>
    <row r="945" ht="15.75" customHeight="1">
      <c r="B945" s="26"/>
      <c r="D945" s="3"/>
    </row>
    <row r="946" ht="15.75" customHeight="1">
      <c r="B946" s="26"/>
      <c r="D946" s="3"/>
    </row>
    <row r="947" ht="15.75" customHeight="1">
      <c r="B947" s="26"/>
      <c r="D947" s="3"/>
    </row>
    <row r="948" ht="15.75" customHeight="1">
      <c r="B948" s="26"/>
      <c r="D948" s="3"/>
    </row>
    <row r="949" ht="15.75" customHeight="1">
      <c r="B949" s="26"/>
      <c r="D949" s="3"/>
    </row>
    <row r="950" ht="15.75" customHeight="1">
      <c r="B950" s="26"/>
      <c r="D950" s="3"/>
    </row>
    <row r="951" ht="15.75" customHeight="1">
      <c r="B951" s="26"/>
      <c r="D951" s="3"/>
    </row>
    <row r="952" ht="15.75" customHeight="1">
      <c r="B952" s="26"/>
      <c r="D952" s="3"/>
    </row>
    <row r="953" ht="15.75" customHeight="1">
      <c r="B953" s="26"/>
      <c r="D953" s="3"/>
    </row>
    <row r="954" ht="15.75" customHeight="1">
      <c r="B954" s="26"/>
      <c r="D954" s="3"/>
    </row>
    <row r="955" ht="15.75" customHeight="1">
      <c r="B955" s="26"/>
      <c r="D955" s="3"/>
    </row>
    <row r="956" ht="15.75" customHeight="1">
      <c r="B956" s="26"/>
      <c r="D956" s="3"/>
    </row>
    <row r="957" ht="15.75" customHeight="1">
      <c r="B957" s="26"/>
      <c r="D957" s="3"/>
    </row>
    <row r="958" ht="15.75" customHeight="1">
      <c r="B958" s="26"/>
      <c r="D958" s="3"/>
    </row>
    <row r="959" ht="15.75" customHeight="1">
      <c r="B959" s="26"/>
      <c r="D959" s="3"/>
    </row>
    <row r="960" ht="15.75" customHeight="1">
      <c r="B960" s="26"/>
      <c r="D960" s="3"/>
    </row>
    <row r="961" ht="15.75" customHeight="1">
      <c r="B961" s="26"/>
      <c r="D961" s="3"/>
    </row>
    <row r="962" ht="15.75" customHeight="1">
      <c r="B962" s="26"/>
      <c r="D962" s="3"/>
    </row>
    <row r="963" ht="15.75" customHeight="1">
      <c r="B963" s="26"/>
      <c r="D963" s="3"/>
    </row>
    <row r="964" ht="15.75" customHeight="1">
      <c r="B964" s="26"/>
      <c r="D964" s="3"/>
    </row>
    <row r="965" ht="15.75" customHeight="1">
      <c r="B965" s="26"/>
      <c r="D965" s="3"/>
    </row>
    <row r="966" ht="15.75" customHeight="1">
      <c r="B966" s="26"/>
      <c r="D966" s="3"/>
    </row>
    <row r="967" ht="15.75" customHeight="1">
      <c r="B967" s="26"/>
      <c r="D967" s="3"/>
    </row>
    <row r="968" ht="15.75" customHeight="1">
      <c r="B968" s="26"/>
      <c r="D968" s="3"/>
    </row>
    <row r="969" ht="15.75" customHeight="1">
      <c r="B969" s="26"/>
      <c r="D969" s="3"/>
    </row>
    <row r="970" ht="15.75" customHeight="1">
      <c r="B970" s="26"/>
      <c r="D970" s="3"/>
    </row>
    <row r="971" ht="15.75" customHeight="1">
      <c r="B971" s="26"/>
      <c r="D971" s="3"/>
    </row>
    <row r="972" ht="15.75" customHeight="1">
      <c r="B972" s="26"/>
      <c r="D972" s="3"/>
    </row>
    <row r="973" ht="15.75" customHeight="1">
      <c r="B973" s="26"/>
      <c r="D973" s="3"/>
    </row>
    <row r="974" ht="15.75" customHeight="1">
      <c r="B974" s="26"/>
      <c r="D974" s="3"/>
    </row>
    <row r="975" ht="15.75" customHeight="1">
      <c r="B975" s="26"/>
      <c r="D975" s="3"/>
    </row>
    <row r="976" ht="15.75" customHeight="1">
      <c r="B976" s="26"/>
      <c r="D976" s="3"/>
    </row>
    <row r="977" ht="15.75" customHeight="1">
      <c r="B977" s="26"/>
      <c r="D977" s="3"/>
    </row>
    <row r="978" ht="15.75" customHeight="1">
      <c r="B978" s="26"/>
      <c r="D978" s="3"/>
    </row>
    <row r="979" ht="15.75" customHeight="1">
      <c r="B979" s="26"/>
      <c r="D979" s="3"/>
    </row>
    <row r="980" ht="15.75" customHeight="1">
      <c r="B980" s="26"/>
      <c r="D980" s="3"/>
    </row>
    <row r="981" ht="15.75" customHeight="1">
      <c r="B981" s="26"/>
      <c r="D981" s="3"/>
    </row>
    <row r="982" ht="15.75" customHeight="1">
      <c r="B982" s="26"/>
      <c r="D982" s="3"/>
    </row>
    <row r="983" ht="15.75" customHeight="1">
      <c r="B983" s="26"/>
      <c r="D983" s="3"/>
    </row>
    <row r="984" ht="15.75" customHeight="1">
      <c r="B984" s="26"/>
      <c r="D984" s="3"/>
    </row>
    <row r="985" ht="15.75" customHeight="1">
      <c r="B985" s="26"/>
      <c r="D985" s="3"/>
    </row>
    <row r="986" ht="15.75" customHeight="1">
      <c r="B986" s="26"/>
      <c r="D986" s="3"/>
    </row>
    <row r="987" ht="15.75" customHeight="1">
      <c r="B987" s="26"/>
      <c r="D987" s="3"/>
    </row>
    <row r="988" ht="15.75" customHeight="1">
      <c r="B988" s="26"/>
      <c r="D988" s="3"/>
    </row>
    <row r="989" ht="15.75" customHeight="1">
      <c r="B989" s="26"/>
      <c r="D989" s="3"/>
    </row>
    <row r="990" ht="15.75" customHeight="1">
      <c r="B990" s="26"/>
      <c r="D990" s="3"/>
    </row>
    <row r="991" ht="15.75" customHeight="1">
      <c r="B991" s="26"/>
      <c r="D991" s="3"/>
    </row>
    <row r="992" ht="15.75" customHeight="1">
      <c r="B992" s="26"/>
      <c r="D992" s="3"/>
    </row>
    <row r="993" ht="15.75" customHeight="1">
      <c r="B993" s="26"/>
      <c r="D993" s="3"/>
    </row>
    <row r="994" ht="15.75" customHeight="1">
      <c r="B994" s="26"/>
      <c r="D994" s="3"/>
    </row>
    <row r="995" ht="15.75" customHeight="1">
      <c r="B995" s="26"/>
      <c r="D995" s="3"/>
    </row>
    <row r="996" ht="15.75" customHeight="1">
      <c r="B996" s="26"/>
      <c r="D996" s="3"/>
    </row>
    <row r="997" ht="15.75" customHeight="1">
      <c r="B997" s="26"/>
      <c r="D997" s="3"/>
    </row>
    <row r="998" ht="15.75" customHeight="1">
      <c r="B998" s="26"/>
      <c r="D998" s="3"/>
    </row>
    <row r="999" ht="15.75" customHeight="1">
      <c r="B999" s="26"/>
      <c r="D999" s="3"/>
    </row>
    <row r="1000" ht="15.75" customHeight="1">
      <c r="B1000" s="26"/>
      <c r="D1000" s="3"/>
    </row>
    <row r="1001" ht="15.75" customHeight="1">
      <c r="B1001" s="26"/>
      <c r="D1001" s="3"/>
    </row>
    <row r="1002" ht="15.75" customHeight="1">
      <c r="B1002" s="26"/>
      <c r="D1002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" t="s">
        <v>46</v>
      </c>
      <c r="B1" s="1" t="s">
        <v>47</v>
      </c>
      <c r="C1" s="1" t="s">
        <v>48</v>
      </c>
      <c r="D1" s="1" t="s">
        <v>49</v>
      </c>
    </row>
    <row r="2" ht="15.75" customHeight="1">
      <c r="A2" s="32" t="s">
        <v>50</v>
      </c>
      <c r="B2" s="11" t="s">
        <v>51</v>
      </c>
      <c r="C2" s="11">
        <v>0.7485</v>
      </c>
      <c r="D2" s="11" t="s">
        <v>2</v>
      </c>
    </row>
    <row r="3" ht="15.75" customHeight="1">
      <c r="A3" s="32" t="s">
        <v>52</v>
      </c>
      <c r="B3" s="11" t="s">
        <v>53</v>
      </c>
      <c r="C3" s="11">
        <v>0.5573</v>
      </c>
      <c r="D3" s="11" t="s">
        <v>2</v>
      </c>
    </row>
    <row r="4" ht="15.75" customHeight="1">
      <c r="A4" s="33" t="s">
        <v>54</v>
      </c>
      <c r="B4" s="34" t="s">
        <v>55</v>
      </c>
      <c r="C4" s="34">
        <v>0.5955</v>
      </c>
      <c r="D4" s="34" t="s">
        <v>2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6.0"/>
    <col customWidth="1" min="7" max="8" width="12.75"/>
    <col customWidth="1" min="9" max="12" width="14.25"/>
    <col customWidth="1" min="13" max="13" width="15.25"/>
    <col customWidth="1" min="14" max="15" width="9.13"/>
    <col customWidth="1" min="16" max="32" width="12.75"/>
  </cols>
  <sheetData>
    <row r="1" ht="15.75" customHeight="1">
      <c r="A1" s="35" t="s">
        <v>56</v>
      </c>
      <c r="B1" s="1" t="s">
        <v>57</v>
      </c>
      <c r="C1" s="36" t="s">
        <v>58</v>
      </c>
      <c r="D1" s="37" t="s">
        <v>59</v>
      </c>
      <c r="E1" s="38" t="s">
        <v>60</v>
      </c>
      <c r="F1" s="39" t="s">
        <v>61</v>
      </c>
      <c r="G1" s="39" t="s">
        <v>62</v>
      </c>
      <c r="H1" s="39" t="s">
        <v>63</v>
      </c>
      <c r="I1" s="40" t="s">
        <v>64</v>
      </c>
      <c r="J1" s="39" t="s">
        <v>65</v>
      </c>
      <c r="K1" s="41" t="s">
        <v>66</v>
      </c>
      <c r="L1" s="41"/>
      <c r="M1" s="42" t="s">
        <v>67</v>
      </c>
      <c r="R1" s="1"/>
      <c r="S1" s="42" t="s">
        <v>68</v>
      </c>
      <c r="X1" s="1"/>
      <c r="Y1" s="1"/>
      <c r="Z1" s="1"/>
      <c r="AA1" s="1"/>
      <c r="AB1" s="1"/>
      <c r="AC1" s="1"/>
      <c r="AD1" s="1"/>
      <c r="AE1" s="1"/>
      <c r="AF1" s="1"/>
    </row>
    <row r="2" ht="15.75" customHeight="1">
      <c r="A2" s="30">
        <v>1.0</v>
      </c>
      <c r="B2" s="43" t="s">
        <v>50</v>
      </c>
      <c r="C2" s="6" t="str">
        <f>VLOOKUP(B2,Fields!A:C,2)</f>
        <v>Perceel Touwbaan </v>
      </c>
      <c r="D2" s="44">
        <f t="shared" ref="D2:D14" si="1">YEAR(E2)</f>
        <v>2023</v>
      </c>
      <c r="E2" s="45">
        <v>45122.0</v>
      </c>
      <c r="F2" s="46">
        <v>30.0</v>
      </c>
      <c r="G2" s="47" t="s">
        <v>69</v>
      </c>
      <c r="H2" s="48">
        <f t="shared" ref="H2:H3" si="2">I2*50%*10</f>
        <v>14.5</v>
      </c>
      <c r="I2" s="46">
        <v>2.9</v>
      </c>
      <c r="J2" s="47"/>
      <c r="K2" s="2"/>
      <c r="L2" s="2"/>
      <c r="M2" s="1" t="s">
        <v>70</v>
      </c>
      <c r="N2" s="1" t="s">
        <v>71</v>
      </c>
      <c r="O2" s="1" t="s">
        <v>59</v>
      </c>
      <c r="P2" s="1"/>
      <c r="Q2" s="1"/>
      <c r="R2" s="4"/>
      <c r="S2" s="1" t="s">
        <v>70</v>
      </c>
      <c r="T2" s="1" t="s">
        <v>71</v>
      </c>
      <c r="U2" s="1" t="s">
        <v>59</v>
      </c>
      <c r="V2" s="1"/>
      <c r="W2" s="1"/>
      <c r="X2" s="4"/>
      <c r="Y2" s="4"/>
      <c r="Z2" s="4"/>
      <c r="AA2" s="4"/>
      <c r="AB2" s="4"/>
      <c r="AC2" s="4"/>
      <c r="AD2" s="4"/>
      <c r="AE2" s="4"/>
      <c r="AF2" s="4"/>
    </row>
    <row r="3" ht="15.75" customHeight="1">
      <c r="A3" s="30">
        <v>3.0</v>
      </c>
      <c r="B3" s="43" t="s">
        <v>54</v>
      </c>
      <c r="C3" s="6" t="str">
        <f>VLOOKUP(B3,Fields!A:C,2)</f>
        <v>Perceel Loonen</v>
      </c>
      <c r="D3" s="44">
        <f t="shared" si="1"/>
        <v>2019</v>
      </c>
      <c r="E3" s="45">
        <v>43791.0</v>
      </c>
      <c r="F3" s="46">
        <v>30.0</v>
      </c>
      <c r="G3" s="47" t="s">
        <v>69</v>
      </c>
      <c r="H3" s="48">
        <f t="shared" si="2"/>
        <v>12.5</v>
      </c>
      <c r="I3" s="11">
        <v>2.5</v>
      </c>
      <c r="J3" s="4"/>
      <c r="K3" s="2"/>
      <c r="L3" s="2"/>
      <c r="M3" s="4">
        <f>AVERAGEIFS($H:$H,$B:$B,Fields!A2)</f>
        <v>14.5</v>
      </c>
      <c r="N3" s="4">
        <f>Fields!C2+Fields!C3</f>
        <v>1.3058</v>
      </c>
      <c r="O3" s="4">
        <f t="shared" ref="O3:O4" si="3">YEAR($E$2)</f>
        <v>2023</v>
      </c>
      <c r="P3" s="4">
        <f t="shared" ref="P3:P4" si="4">M3*N3</f>
        <v>18.9341</v>
      </c>
      <c r="Q3" s="4">
        <f>SUM(P3:P4)/SUM(N3:N4)</f>
        <v>13.87358649</v>
      </c>
      <c r="R3" s="4"/>
      <c r="S3" s="4">
        <f>AVERAGEIFS($J:$J,$B:$B,Fields!A2)</f>
        <v>6.584</v>
      </c>
      <c r="T3" s="4">
        <f>Fields!C2</f>
        <v>0.7485</v>
      </c>
      <c r="U3" s="49">
        <v>2020.0</v>
      </c>
      <c r="V3" s="4">
        <f t="shared" ref="V3:V5" si="5">S3*T3</f>
        <v>4.928124</v>
      </c>
      <c r="W3" s="4">
        <f>SUM(V3:V5)/SUM(T3:T5)</f>
        <v>5.08509241</v>
      </c>
      <c r="X3" s="4"/>
      <c r="Y3" s="4"/>
      <c r="Z3" s="4"/>
      <c r="AA3" s="4"/>
      <c r="AB3" s="4"/>
      <c r="AC3" s="4"/>
      <c r="AD3" s="4"/>
      <c r="AE3" s="4"/>
      <c r="AF3" s="4"/>
    </row>
    <row r="4" ht="15.75" customHeight="1">
      <c r="A4" s="30">
        <v>4.0</v>
      </c>
      <c r="B4" s="32" t="s">
        <v>50</v>
      </c>
      <c r="C4" s="6" t="str">
        <f>VLOOKUP(B4,Fields!A:C,2)</f>
        <v>Perceel Touwbaan </v>
      </c>
      <c r="D4" s="44">
        <f t="shared" si="1"/>
        <v>2020</v>
      </c>
      <c r="E4" s="50">
        <v>43831.0</v>
      </c>
      <c r="F4" s="47"/>
      <c r="G4" s="46" t="s">
        <v>72</v>
      </c>
      <c r="H4" s="48"/>
      <c r="I4" s="11"/>
      <c r="J4" s="11">
        <v>6.584</v>
      </c>
      <c r="K4" s="2"/>
      <c r="L4" s="2"/>
      <c r="M4" s="4">
        <f>AVERAGEIFS($H:$H,$B:$B,Fields!A4)</f>
        <v>12.5</v>
      </c>
      <c r="N4" s="4">
        <f>Fields!C4</f>
        <v>0.5955</v>
      </c>
      <c r="O4" s="4">
        <f t="shared" si="3"/>
        <v>2023</v>
      </c>
      <c r="P4" s="4">
        <f t="shared" si="4"/>
        <v>7.44375</v>
      </c>
      <c r="Q4" s="4"/>
      <c r="R4" s="4"/>
      <c r="S4" s="4">
        <f>AVERAGEIFS($J:$J,$B:$B,Fields!A3)</f>
        <v>6.049</v>
      </c>
      <c r="T4" s="4">
        <f>Fields!C3</f>
        <v>0.5573</v>
      </c>
      <c r="U4" s="49">
        <v>2020.0</v>
      </c>
      <c r="V4" s="4">
        <f t="shared" si="5"/>
        <v>3.3711077</v>
      </c>
      <c r="W4" s="4"/>
      <c r="X4" s="4"/>
      <c r="Y4" s="4"/>
      <c r="Z4" s="4"/>
      <c r="AA4" s="4"/>
      <c r="AB4" s="4"/>
      <c r="AC4" s="4"/>
      <c r="AD4" s="4"/>
      <c r="AE4" s="4"/>
      <c r="AF4" s="4"/>
    </row>
    <row r="5" ht="15.75" customHeight="1">
      <c r="A5" s="30">
        <v>5.0</v>
      </c>
      <c r="B5" s="32" t="s">
        <v>52</v>
      </c>
      <c r="C5" s="6" t="str">
        <f>VLOOKUP(B5,Fields!A:C,2)</f>
        <v>Perceel Touwbaan Bos</v>
      </c>
      <c r="D5" s="44">
        <f t="shared" si="1"/>
        <v>2020</v>
      </c>
      <c r="E5" s="50">
        <v>43831.0</v>
      </c>
      <c r="F5" s="47"/>
      <c r="G5" s="46" t="s">
        <v>72</v>
      </c>
      <c r="H5" s="48"/>
      <c r="I5" s="11"/>
      <c r="J5" s="11">
        <v>6.049</v>
      </c>
      <c r="K5" s="2"/>
      <c r="L5" s="2"/>
      <c r="M5" s="51"/>
      <c r="N5" s="4"/>
      <c r="O5" s="4"/>
      <c r="P5" s="4"/>
      <c r="Q5" s="4"/>
      <c r="R5" s="4"/>
      <c r="S5" s="4">
        <f>AVERAGEIFS($J:$J,$B:$B,Fields!A4)</f>
        <v>2.299</v>
      </c>
      <c r="T5" s="4">
        <f>Fields!C4</f>
        <v>0.5955</v>
      </c>
      <c r="U5" s="49">
        <v>2020.0</v>
      </c>
      <c r="V5" s="4">
        <f t="shared" si="5"/>
        <v>1.3690545</v>
      </c>
      <c r="W5" s="4"/>
      <c r="X5" s="4"/>
      <c r="Y5" s="4"/>
      <c r="Z5" s="4"/>
      <c r="AA5" s="4"/>
      <c r="AB5" s="4"/>
      <c r="AC5" s="4"/>
      <c r="AD5" s="4"/>
      <c r="AE5" s="4"/>
    </row>
    <row r="6" ht="15.75" customHeight="1">
      <c r="A6" s="30">
        <v>6.0</v>
      </c>
      <c r="B6" s="33" t="s">
        <v>54</v>
      </c>
      <c r="C6" s="6" t="str">
        <f>VLOOKUP(B6,Fields!A:C,2)</f>
        <v>Perceel Loonen</v>
      </c>
      <c r="D6" s="44">
        <f t="shared" si="1"/>
        <v>2020</v>
      </c>
      <c r="E6" s="50">
        <v>43831.0</v>
      </c>
      <c r="F6" s="47"/>
      <c r="G6" s="46" t="s">
        <v>72</v>
      </c>
      <c r="H6" s="4"/>
      <c r="I6" s="11"/>
      <c r="J6" s="11">
        <v>2.299</v>
      </c>
      <c r="K6" s="2"/>
      <c r="L6" s="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15.75" customHeight="1">
      <c r="A7" s="30">
        <v>7.0</v>
      </c>
      <c r="B7" s="4"/>
      <c r="C7" s="6" t="str">
        <f>VLOOKUP(B7,Fields!A:C,2)</f>
        <v>#N/A</v>
      </c>
      <c r="D7" s="44">
        <f t="shared" si="1"/>
        <v>1899</v>
      </c>
      <c r="E7" s="52"/>
      <c r="F7" s="47"/>
      <c r="G7" s="48"/>
      <c r="H7" s="4"/>
      <c r="I7" s="4"/>
      <c r="J7" s="4"/>
      <c r="K7" s="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15.75" customHeight="1">
      <c r="A8" s="30">
        <v>9.0</v>
      </c>
      <c r="B8" s="4"/>
      <c r="C8" s="6" t="str">
        <f>VLOOKUP(B8,Fields!A:C,2)</f>
        <v>#N/A</v>
      </c>
      <c r="D8" s="44">
        <f t="shared" si="1"/>
        <v>1899</v>
      </c>
      <c r="E8" s="52"/>
      <c r="F8" s="47"/>
      <c r="G8" s="48"/>
      <c r="H8" s="4"/>
      <c r="I8" s="4"/>
      <c r="J8" s="4"/>
      <c r="K8" s="2"/>
      <c r="L8" s="2"/>
      <c r="M8" s="4"/>
      <c r="N8" s="4"/>
      <c r="O8" s="4"/>
      <c r="P8" s="4"/>
      <c r="Q8" s="4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15.75" customHeight="1">
      <c r="A9" s="30">
        <v>10.0</v>
      </c>
      <c r="B9" s="4"/>
      <c r="C9" s="6" t="str">
        <f>VLOOKUP(B9,Fields!A:C,2)</f>
        <v>#N/A</v>
      </c>
      <c r="D9" s="44">
        <f t="shared" si="1"/>
        <v>1899</v>
      </c>
      <c r="E9" s="53"/>
      <c r="F9" s="47"/>
      <c r="G9" s="47"/>
      <c r="H9" s="48"/>
      <c r="I9" s="4"/>
      <c r="J9" s="4"/>
      <c r="K9" s="2"/>
      <c r="L9" s="2"/>
      <c r="M9" s="4"/>
      <c r="N9" s="4"/>
      <c r="O9" s="4"/>
      <c r="P9" s="4"/>
      <c r="Q9" s="48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15.75" customHeight="1">
      <c r="A10" s="30">
        <v>11.0</v>
      </c>
      <c r="B10" s="4"/>
      <c r="C10" s="6" t="str">
        <f>VLOOKUP(B10,Fields!A:C,2)</f>
        <v>#N/A</v>
      </c>
      <c r="D10" s="44">
        <f t="shared" si="1"/>
        <v>1899</v>
      </c>
      <c r="E10" s="53"/>
      <c r="F10" s="47"/>
      <c r="G10" s="47"/>
      <c r="H10" s="48"/>
      <c r="I10" s="4"/>
      <c r="J10" s="4"/>
      <c r="K10" s="2"/>
      <c r="L10" s="2"/>
      <c r="M10" s="4"/>
      <c r="N10" s="4"/>
      <c r="O10" s="4"/>
      <c r="P10" s="4"/>
      <c r="Q10" s="48"/>
      <c r="R10" s="4"/>
      <c r="S10" s="48"/>
      <c r="T10" s="48"/>
      <c r="U10" s="48"/>
      <c r="V10" s="48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30">
        <v>12.0</v>
      </c>
      <c r="B11" s="4"/>
      <c r="C11" s="6" t="str">
        <f>VLOOKUP(B11,Fields!A:C,2)</f>
        <v>#N/A</v>
      </c>
      <c r="D11" s="44">
        <f t="shared" si="1"/>
        <v>1899</v>
      </c>
      <c r="E11" s="53"/>
      <c r="F11" s="47"/>
      <c r="G11" s="47"/>
      <c r="H11" s="48"/>
      <c r="I11" s="4"/>
      <c r="J11" s="4"/>
      <c r="K11" s="2"/>
      <c r="L11" s="2"/>
      <c r="M11" s="4"/>
      <c r="N11" s="4"/>
      <c r="O11" s="4"/>
      <c r="P11" s="4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ht="15.75" customHeight="1">
      <c r="A12" s="30">
        <v>13.0</v>
      </c>
      <c r="B12" s="4"/>
      <c r="C12" s="6" t="str">
        <f>VLOOKUP(B12,Fields!A:C,2)</f>
        <v>#N/A</v>
      </c>
      <c r="D12" s="44">
        <f t="shared" si="1"/>
        <v>1899</v>
      </c>
      <c r="E12" s="53"/>
      <c r="F12" s="47"/>
      <c r="G12" s="47"/>
      <c r="H12" s="48"/>
      <c r="I12" s="4"/>
      <c r="J12" s="4"/>
      <c r="K12" s="2"/>
      <c r="L12" s="2"/>
      <c r="M12" s="4"/>
      <c r="N12" s="4"/>
      <c r="O12" s="4"/>
      <c r="P12" s="4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</row>
    <row r="13" ht="15.75" customHeight="1">
      <c r="A13" s="30">
        <v>14.0</v>
      </c>
      <c r="B13" s="4"/>
      <c r="C13" s="6" t="str">
        <f>VLOOKUP(B13,Fields!A:C,2)</f>
        <v>#N/A</v>
      </c>
      <c r="D13" s="44">
        <f t="shared" si="1"/>
        <v>1899</v>
      </c>
      <c r="E13" s="53"/>
      <c r="F13" s="47"/>
      <c r="G13" s="47"/>
      <c r="H13" s="48"/>
      <c r="I13" s="4"/>
      <c r="J13" s="4"/>
      <c r="K13" s="2"/>
      <c r="L13" s="2"/>
      <c r="M13" s="4"/>
      <c r="N13" s="4"/>
      <c r="O13" s="4"/>
      <c r="P13" s="4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</row>
    <row r="14" ht="15.75" customHeight="1">
      <c r="A14" s="30">
        <v>15.0</v>
      </c>
      <c r="B14" s="4"/>
      <c r="C14" s="6" t="str">
        <f>VLOOKUP(B14,Fields!A:C,2)</f>
        <v>#N/A</v>
      </c>
      <c r="D14" s="44">
        <f t="shared" si="1"/>
        <v>1899</v>
      </c>
      <c r="E14" s="53"/>
      <c r="F14" s="47"/>
      <c r="G14" s="47"/>
      <c r="H14" s="48"/>
      <c r="I14" s="4"/>
      <c r="J14" s="4"/>
      <c r="K14" s="2"/>
      <c r="L14" s="2"/>
      <c r="M14" s="4"/>
      <c r="N14" s="4"/>
      <c r="O14" s="4"/>
      <c r="P14" s="4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ht="15.75" customHeight="1">
      <c r="A15" s="30"/>
      <c r="B15" s="4"/>
      <c r="C15" s="6"/>
      <c r="D15" s="44"/>
      <c r="E15" s="53"/>
      <c r="F15" s="47"/>
      <c r="G15" s="47"/>
      <c r="H15" s="48"/>
      <c r="I15" s="4"/>
      <c r="J15" s="4"/>
      <c r="K15" s="2"/>
      <c r="L15" s="2"/>
      <c r="M15" s="4"/>
      <c r="N15" s="4"/>
      <c r="O15" s="4"/>
      <c r="P15" s="4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ht="15.75" customHeight="1">
      <c r="A16" s="30"/>
      <c r="B16" s="4"/>
      <c r="C16" s="6"/>
      <c r="D16" s="44"/>
      <c r="E16" s="53"/>
      <c r="F16" s="47"/>
      <c r="G16" s="47"/>
      <c r="H16" s="48"/>
      <c r="I16" s="4"/>
      <c r="J16" s="4"/>
      <c r="K16" s="2"/>
      <c r="L16" s="2"/>
      <c r="M16" s="4"/>
      <c r="N16" s="4"/>
      <c r="O16" s="4"/>
      <c r="P16" s="4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ht="15.75" customHeight="1">
      <c r="A17" s="30"/>
      <c r="B17" s="4"/>
      <c r="C17" s="6"/>
      <c r="D17" s="44"/>
      <c r="E17" s="53"/>
      <c r="F17" s="47"/>
      <c r="G17" s="47"/>
      <c r="H17" s="48"/>
      <c r="I17" s="4"/>
      <c r="J17" s="4"/>
      <c r="K17" s="2"/>
      <c r="L17" s="2"/>
      <c r="M17" s="4"/>
      <c r="N17" s="4"/>
      <c r="O17" s="4"/>
      <c r="P17" s="4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ht="15.75" customHeight="1">
      <c r="A18" s="30"/>
      <c r="B18" s="4"/>
      <c r="C18" s="6"/>
      <c r="D18" s="44"/>
      <c r="E18" s="53"/>
      <c r="F18" s="47"/>
      <c r="G18" s="47"/>
      <c r="H18" s="48"/>
      <c r="I18" s="4"/>
      <c r="J18" s="4"/>
      <c r="K18" s="2"/>
      <c r="L18" s="2"/>
      <c r="M18" s="4"/>
      <c r="N18" s="4"/>
      <c r="O18" s="4"/>
      <c r="P18" s="4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ht="15.75" customHeight="1">
      <c r="A19" s="30"/>
      <c r="B19" s="4"/>
      <c r="C19" s="6"/>
      <c r="D19" s="44"/>
      <c r="E19" s="53"/>
      <c r="F19" s="47"/>
      <c r="G19" s="47"/>
      <c r="H19" s="48"/>
      <c r="I19" s="4"/>
      <c r="J19" s="4"/>
      <c r="K19" s="2"/>
      <c r="L19" s="2"/>
      <c r="M19" s="4"/>
      <c r="N19" s="4"/>
      <c r="O19" s="4"/>
      <c r="P19" s="4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ht="15.75" customHeight="1">
      <c r="A20" s="30"/>
      <c r="B20" s="4"/>
      <c r="C20" s="6"/>
      <c r="D20" s="44"/>
      <c r="E20" s="53"/>
      <c r="F20" s="47"/>
      <c r="G20" s="47"/>
      <c r="H20" s="48"/>
      <c r="I20" s="4"/>
      <c r="J20" s="4"/>
      <c r="K20" s="2"/>
      <c r="L20" s="2"/>
      <c r="M20" s="4"/>
      <c r="N20" s="4"/>
      <c r="O20" s="4"/>
      <c r="P20" s="4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ht="15.75" customHeight="1">
      <c r="A21" s="30"/>
      <c r="B21" s="4"/>
      <c r="C21" s="6"/>
      <c r="D21" s="44"/>
      <c r="E21" s="53"/>
      <c r="F21" s="47"/>
      <c r="G21" s="47"/>
      <c r="H21" s="48"/>
      <c r="I21" s="4"/>
      <c r="J21" s="4"/>
      <c r="K21" s="2"/>
      <c r="L21" s="2"/>
      <c r="M21" s="4"/>
      <c r="N21" s="4"/>
      <c r="O21" s="4"/>
      <c r="P21" s="4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ht="15.75" customHeight="1">
      <c r="A22" s="30"/>
      <c r="B22" s="4"/>
      <c r="C22" s="6"/>
      <c r="D22" s="44"/>
      <c r="E22" s="53"/>
      <c r="F22" s="47"/>
      <c r="G22" s="47"/>
      <c r="H22" s="48"/>
      <c r="I22" s="4"/>
      <c r="J22" s="4"/>
      <c r="K22" s="2"/>
      <c r="L22" s="2"/>
      <c r="M22" s="4"/>
      <c r="N22" s="4"/>
      <c r="O22" s="4"/>
      <c r="P22" s="4"/>
      <c r="Q22" s="4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ht="15.75" customHeight="1">
      <c r="A23" s="30"/>
      <c r="B23" s="4"/>
      <c r="C23" s="6"/>
      <c r="D23" s="44"/>
      <c r="E23" s="53"/>
      <c r="F23" s="47"/>
      <c r="G23" s="47"/>
      <c r="H23" s="48"/>
      <c r="I23" s="4"/>
      <c r="J23" s="4"/>
      <c r="K23" s="2"/>
      <c r="L23" s="2"/>
      <c r="M23" s="4"/>
      <c r="N23" s="4"/>
      <c r="O23" s="4"/>
      <c r="P23" s="4"/>
      <c r="Q23" s="4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ht="15.75" customHeight="1">
      <c r="A24" s="30"/>
      <c r="B24" s="4"/>
      <c r="C24" s="6"/>
      <c r="D24" s="44"/>
      <c r="E24" s="53"/>
      <c r="F24" s="47"/>
      <c r="G24" s="47"/>
      <c r="H24" s="4"/>
      <c r="I24" s="4"/>
      <c r="J24" s="4"/>
      <c r="K24" s="2"/>
      <c r="L24" s="2"/>
      <c r="M24" s="4"/>
      <c r="N24" s="4"/>
      <c r="O24" s="4"/>
      <c r="P24" s="4"/>
      <c r="Q24" s="4"/>
      <c r="R24" s="48"/>
      <c r="S24" s="4"/>
      <c r="T24" s="4"/>
      <c r="U24" s="4"/>
      <c r="V24" s="4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ht="15.75" customHeight="1">
      <c r="A25" s="30"/>
      <c r="B25" s="4"/>
      <c r="C25" s="6"/>
      <c r="D25" s="44"/>
      <c r="E25" s="53"/>
      <c r="F25" s="47"/>
      <c r="G25" s="47"/>
      <c r="H25" s="4"/>
      <c r="I25" s="4"/>
      <c r="J25" s="4"/>
      <c r="K25" s="2"/>
      <c r="L25" s="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30"/>
      <c r="B26" s="4"/>
      <c r="C26" s="6"/>
      <c r="D26" s="44"/>
      <c r="E26" s="53"/>
      <c r="F26" s="47"/>
      <c r="G26" s="47"/>
      <c r="H26" s="4"/>
      <c r="I26" s="4"/>
      <c r="J26" s="4"/>
      <c r="K26" s="2"/>
      <c r="L26" s="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30"/>
      <c r="B27" s="4"/>
      <c r="C27" s="6"/>
      <c r="D27" s="44"/>
      <c r="E27" s="53"/>
      <c r="F27" s="47"/>
      <c r="G27" s="47"/>
      <c r="H27" s="4"/>
      <c r="I27" s="4"/>
      <c r="J27" s="4"/>
      <c r="K27" s="2"/>
      <c r="L27" s="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30"/>
      <c r="B28" s="4"/>
      <c r="C28" s="6"/>
      <c r="D28" s="44"/>
      <c r="E28" s="53"/>
      <c r="F28" s="47"/>
      <c r="G28" s="47"/>
      <c r="H28" s="4"/>
      <c r="I28" s="4"/>
      <c r="J28" s="4"/>
      <c r="K28" s="2"/>
      <c r="L28" s="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30"/>
      <c r="B29" s="4"/>
      <c r="C29" s="6"/>
      <c r="D29" s="44"/>
      <c r="E29" s="53"/>
      <c r="F29" s="47"/>
      <c r="G29" s="47"/>
      <c r="H29" s="4"/>
      <c r="I29" s="4"/>
      <c r="J29" s="4"/>
      <c r="K29" s="2"/>
      <c r="L29" s="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30"/>
      <c r="B30" s="4"/>
      <c r="C30" s="6"/>
      <c r="D30" s="44"/>
      <c r="E30" s="53"/>
      <c r="F30" s="47"/>
      <c r="G30" s="47"/>
      <c r="H30" s="4"/>
      <c r="I30" s="4"/>
      <c r="J30" s="4"/>
      <c r="K30" s="2"/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30"/>
      <c r="B31" s="4"/>
      <c r="C31" s="6"/>
      <c r="D31" s="44"/>
      <c r="E31" s="53"/>
      <c r="F31" s="47"/>
      <c r="G31" s="47"/>
      <c r="H31" s="4"/>
      <c r="I31" s="4"/>
      <c r="J31" s="4"/>
      <c r="K31" s="2"/>
      <c r="L31" s="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30"/>
      <c r="B32" s="4"/>
      <c r="C32" s="6"/>
      <c r="D32" s="44"/>
      <c r="E32" s="53"/>
      <c r="F32" s="47"/>
      <c r="G32" s="47"/>
      <c r="H32" s="4"/>
      <c r="I32" s="4"/>
      <c r="J32" s="4"/>
      <c r="K32" s="2"/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30"/>
      <c r="B33" s="4"/>
      <c r="C33" s="6"/>
      <c r="D33" s="44"/>
      <c r="E33" s="53"/>
      <c r="F33" s="47"/>
      <c r="G33" s="47"/>
      <c r="H33" s="4"/>
      <c r="I33" s="4"/>
      <c r="J33" s="4"/>
      <c r="K33" s="2"/>
      <c r="L33" s="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30"/>
      <c r="B34" s="4"/>
      <c r="C34" s="6"/>
      <c r="D34" s="44"/>
      <c r="E34" s="53"/>
      <c r="F34" s="47"/>
      <c r="G34" s="47"/>
      <c r="H34" s="4"/>
      <c r="I34" s="4"/>
      <c r="J34" s="4"/>
      <c r="K34" s="2"/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30"/>
      <c r="B35" s="4"/>
      <c r="C35" s="6"/>
      <c r="D35" s="44"/>
      <c r="E35" s="53"/>
      <c r="F35" s="47"/>
      <c r="G35" s="47"/>
      <c r="H35" s="4"/>
      <c r="I35" s="4"/>
      <c r="J35" s="4"/>
      <c r="K35" s="2"/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30"/>
      <c r="B36" s="4"/>
      <c r="C36" s="6"/>
      <c r="D36" s="44"/>
      <c r="E36" s="53"/>
      <c r="F36" s="47"/>
      <c r="G36" s="47"/>
      <c r="H36" s="4"/>
      <c r="I36" s="4"/>
      <c r="J36" s="4"/>
      <c r="K36" s="2"/>
      <c r="L36" s="2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30"/>
      <c r="B37" s="4"/>
      <c r="C37" s="6"/>
      <c r="D37" s="44"/>
      <c r="E37" s="53"/>
      <c r="F37" s="47"/>
      <c r="G37" s="47"/>
      <c r="H37" s="4"/>
      <c r="I37" s="4"/>
      <c r="J37" s="4"/>
      <c r="K37" s="2"/>
      <c r="L37" s="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30"/>
      <c r="B38" s="4"/>
      <c r="C38" s="6"/>
      <c r="D38" s="44"/>
      <c r="E38" s="53"/>
      <c r="F38" s="47"/>
      <c r="G38" s="47"/>
      <c r="H38" s="4"/>
      <c r="I38" s="4"/>
      <c r="J38" s="4"/>
      <c r="K38" s="2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30"/>
      <c r="B39" s="4"/>
      <c r="C39" s="6"/>
      <c r="D39" s="44"/>
      <c r="E39" s="53"/>
      <c r="F39" s="47"/>
      <c r="G39" s="47"/>
      <c r="H39" s="4"/>
      <c r="I39" s="4"/>
      <c r="J39" s="4"/>
      <c r="K39" s="2"/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30"/>
      <c r="B40" s="4"/>
      <c r="C40" s="6"/>
      <c r="D40" s="44"/>
      <c r="E40" s="53"/>
      <c r="F40" s="47"/>
      <c r="G40" s="47"/>
      <c r="H40" s="4"/>
      <c r="I40" s="4"/>
      <c r="J40" s="4"/>
      <c r="K40" s="2"/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30"/>
      <c r="B41" s="4"/>
      <c r="C41" s="6"/>
      <c r="D41" s="44"/>
      <c r="E41" s="53"/>
      <c r="F41" s="47"/>
      <c r="G41" s="47"/>
      <c r="H41" s="4"/>
      <c r="I41" s="4"/>
      <c r="J41" s="4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30"/>
      <c r="B42" s="4"/>
      <c r="C42" s="6"/>
      <c r="D42" s="44"/>
      <c r="E42" s="53"/>
      <c r="F42" s="47"/>
      <c r="G42" s="47"/>
      <c r="H42" s="4"/>
      <c r="I42" s="4"/>
      <c r="J42" s="4"/>
      <c r="K42" s="2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30"/>
      <c r="B43" s="4"/>
      <c r="C43" s="6"/>
      <c r="D43" s="44"/>
      <c r="E43" s="53"/>
      <c r="F43" s="47"/>
      <c r="G43" s="47"/>
      <c r="H43" s="4"/>
      <c r="I43" s="4"/>
      <c r="J43" s="4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30"/>
      <c r="B44" s="4"/>
      <c r="C44" s="6"/>
      <c r="D44" s="44"/>
      <c r="E44" s="53"/>
      <c r="F44" s="47"/>
      <c r="G44" s="47"/>
      <c r="H44" s="4"/>
      <c r="I44" s="4"/>
      <c r="J44" s="4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30"/>
      <c r="B45" s="4"/>
      <c r="C45" s="6"/>
      <c r="D45" s="44"/>
      <c r="E45" s="53"/>
      <c r="F45" s="47"/>
      <c r="G45" s="47"/>
      <c r="H45" s="4"/>
      <c r="I45" s="4"/>
      <c r="J45" s="4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30"/>
      <c r="B46" s="4"/>
      <c r="C46" s="6"/>
      <c r="D46" s="44"/>
      <c r="E46" s="53"/>
      <c r="F46" s="47"/>
      <c r="G46" s="47"/>
      <c r="H46" s="4"/>
      <c r="I46" s="4"/>
      <c r="J46" s="4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30"/>
      <c r="B47" s="4"/>
      <c r="C47" s="6"/>
      <c r="D47" s="44"/>
      <c r="E47" s="53"/>
      <c r="F47" s="47"/>
      <c r="G47" s="47"/>
      <c r="H47" s="4"/>
      <c r="I47" s="4"/>
      <c r="J47" s="4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30"/>
      <c r="B48" s="4"/>
      <c r="C48" s="6"/>
      <c r="D48" s="44"/>
      <c r="E48" s="53"/>
      <c r="F48" s="47"/>
      <c r="G48" s="47"/>
      <c r="H48" s="4"/>
      <c r="I48" s="4"/>
      <c r="J48" s="4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30"/>
      <c r="B49" s="4"/>
      <c r="C49" s="6"/>
      <c r="D49" s="44"/>
      <c r="E49" s="53"/>
      <c r="F49" s="47"/>
      <c r="G49" s="47"/>
      <c r="H49" s="4"/>
      <c r="I49" s="4"/>
      <c r="J49" s="4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30"/>
      <c r="B50" s="4"/>
      <c r="C50" s="6"/>
      <c r="D50" s="44"/>
      <c r="E50" s="53"/>
      <c r="F50" s="47"/>
      <c r="G50" s="47"/>
      <c r="H50" s="4"/>
      <c r="I50" s="4"/>
      <c r="J50" s="4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30"/>
      <c r="B51" s="4"/>
      <c r="C51" s="6"/>
      <c r="D51" s="44"/>
      <c r="E51" s="53"/>
      <c r="F51" s="47"/>
      <c r="G51" s="47"/>
      <c r="H51" s="4"/>
      <c r="I51" s="4"/>
      <c r="J51" s="4"/>
      <c r="K51" s="2"/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30"/>
      <c r="B52" s="4"/>
      <c r="C52" s="6"/>
      <c r="D52" s="44"/>
      <c r="E52" s="53"/>
      <c r="F52" s="47"/>
      <c r="G52" s="47"/>
      <c r="H52" s="4"/>
      <c r="I52" s="4"/>
      <c r="J52" s="4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30"/>
      <c r="B53" s="4"/>
      <c r="C53" s="6"/>
      <c r="D53" s="44"/>
      <c r="E53" s="53"/>
      <c r="F53" s="47"/>
      <c r="G53" s="47"/>
      <c r="H53" s="4"/>
      <c r="I53" s="4"/>
      <c r="J53" s="4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30"/>
      <c r="B54" s="4"/>
      <c r="C54" s="6"/>
      <c r="D54" s="44"/>
      <c r="E54" s="53"/>
      <c r="F54" s="47"/>
      <c r="G54" s="47"/>
      <c r="H54" s="4"/>
      <c r="I54" s="4"/>
      <c r="J54" s="4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30"/>
      <c r="B55" s="4"/>
      <c r="C55" s="6"/>
      <c r="D55" s="44"/>
      <c r="E55" s="53"/>
      <c r="F55" s="47"/>
      <c r="G55" s="47"/>
      <c r="H55" s="4"/>
      <c r="I55" s="4"/>
      <c r="J55" s="4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30"/>
      <c r="B56" s="4"/>
      <c r="C56" s="6"/>
      <c r="D56" s="44"/>
      <c r="E56" s="53"/>
      <c r="F56" s="47"/>
      <c r="G56" s="47"/>
      <c r="H56" s="4"/>
      <c r="I56" s="4"/>
      <c r="J56" s="4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30"/>
      <c r="B57" s="4"/>
      <c r="C57" s="6"/>
      <c r="D57" s="44"/>
      <c r="E57" s="53"/>
      <c r="F57" s="47"/>
      <c r="G57" s="47"/>
      <c r="H57" s="4"/>
      <c r="I57" s="4"/>
      <c r="J57" s="4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30"/>
      <c r="B58" s="4"/>
      <c r="C58" s="6"/>
      <c r="D58" s="44"/>
      <c r="E58" s="53"/>
      <c r="F58" s="47"/>
      <c r="G58" s="47"/>
      <c r="H58" s="4"/>
      <c r="I58" s="4"/>
      <c r="J58" s="4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30"/>
      <c r="B59" s="4"/>
      <c r="C59" s="6"/>
      <c r="D59" s="44"/>
      <c r="E59" s="53"/>
      <c r="F59" s="47"/>
      <c r="G59" s="47"/>
      <c r="H59" s="4"/>
      <c r="I59" s="4"/>
      <c r="J59" s="4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30"/>
      <c r="B60" s="4"/>
      <c r="C60" s="6"/>
      <c r="D60" s="44"/>
      <c r="E60" s="53"/>
      <c r="F60" s="47"/>
      <c r="G60" s="47"/>
      <c r="H60" s="4"/>
      <c r="I60" s="4"/>
      <c r="J60" s="4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30"/>
      <c r="B61" s="4"/>
      <c r="C61" s="6"/>
      <c r="D61" s="44"/>
      <c r="E61" s="53"/>
      <c r="F61" s="47"/>
      <c r="G61" s="47"/>
      <c r="H61" s="4"/>
      <c r="I61" s="4"/>
      <c r="J61" s="4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30"/>
      <c r="B62" s="4"/>
      <c r="C62" s="6"/>
      <c r="D62" s="44"/>
      <c r="E62" s="53"/>
      <c r="F62" s="47"/>
      <c r="G62" s="47"/>
      <c r="H62" s="4"/>
      <c r="I62" s="4"/>
      <c r="J62" s="4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30"/>
      <c r="B63" s="4"/>
      <c r="C63" s="6"/>
      <c r="D63" s="44"/>
      <c r="E63" s="53"/>
      <c r="F63" s="47"/>
      <c r="G63" s="47"/>
      <c r="H63" s="4"/>
      <c r="I63" s="4"/>
      <c r="J63" s="4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30"/>
      <c r="B64" s="4"/>
      <c r="C64" s="6"/>
      <c r="D64" s="44"/>
      <c r="E64" s="53"/>
      <c r="F64" s="47"/>
      <c r="G64" s="47"/>
      <c r="H64" s="4"/>
      <c r="I64" s="4"/>
      <c r="J64" s="4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30"/>
      <c r="B65" s="4"/>
      <c r="C65" s="6"/>
      <c r="D65" s="44"/>
      <c r="E65" s="53"/>
      <c r="F65" s="47"/>
      <c r="G65" s="47"/>
      <c r="H65" s="4"/>
      <c r="I65" s="4"/>
      <c r="J65" s="4"/>
      <c r="K65" s="2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30"/>
      <c r="B66" s="4"/>
      <c r="C66" s="6"/>
      <c r="D66" s="44"/>
      <c r="E66" s="53"/>
      <c r="F66" s="47"/>
      <c r="G66" s="47"/>
      <c r="H66" s="47"/>
      <c r="I66" s="4"/>
      <c r="J66" s="4"/>
      <c r="K66" s="2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30"/>
      <c r="B67" s="4"/>
      <c r="C67" s="6"/>
      <c r="D67" s="44"/>
      <c r="E67" s="53"/>
      <c r="F67" s="47"/>
      <c r="G67" s="47"/>
      <c r="H67" s="47"/>
      <c r="I67" s="4"/>
      <c r="J67" s="4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30"/>
      <c r="B68" s="4"/>
      <c r="C68" s="6"/>
      <c r="D68" s="44"/>
      <c r="E68" s="53"/>
      <c r="F68" s="47"/>
      <c r="G68" s="47"/>
      <c r="H68" s="47"/>
      <c r="I68" s="4"/>
      <c r="J68" s="4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30"/>
      <c r="B69" s="4"/>
      <c r="C69" s="6"/>
      <c r="D69" s="44"/>
      <c r="E69" s="53"/>
      <c r="F69" s="47"/>
      <c r="G69" s="47"/>
      <c r="H69" s="47"/>
      <c r="I69" s="47"/>
      <c r="J69" s="47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30"/>
      <c r="B70" s="4"/>
      <c r="C70" s="6"/>
      <c r="D70" s="44"/>
      <c r="E70" s="53"/>
      <c r="F70" s="47"/>
      <c r="G70" s="47"/>
      <c r="H70" s="47"/>
      <c r="I70" s="47"/>
      <c r="J70" s="47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30"/>
      <c r="B71" s="4"/>
      <c r="C71" s="6"/>
      <c r="D71" s="44"/>
      <c r="E71" s="53"/>
      <c r="F71" s="47"/>
      <c r="G71" s="47"/>
      <c r="H71" s="47"/>
      <c r="I71" s="47"/>
      <c r="J71" s="47"/>
      <c r="K71" s="2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30"/>
      <c r="B72" s="4"/>
      <c r="C72" s="6"/>
      <c r="D72" s="44"/>
      <c r="E72" s="53"/>
      <c r="F72" s="47"/>
      <c r="G72" s="47"/>
      <c r="H72" s="47"/>
      <c r="I72" s="47"/>
      <c r="J72" s="47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30"/>
      <c r="B73" s="4"/>
      <c r="C73" s="6"/>
      <c r="D73" s="44"/>
      <c r="E73" s="53"/>
      <c r="F73" s="47"/>
      <c r="G73" s="47"/>
      <c r="H73" s="47"/>
      <c r="I73" s="47"/>
      <c r="J73" s="47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30"/>
      <c r="B74" s="4"/>
      <c r="C74" s="6"/>
      <c r="D74" s="44"/>
      <c r="E74" s="53"/>
      <c r="F74" s="47"/>
      <c r="G74" s="47"/>
      <c r="H74" s="47"/>
      <c r="I74" s="47"/>
      <c r="J74" s="47"/>
      <c r="K74" s="2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30"/>
      <c r="B75" s="4"/>
      <c r="C75" s="6"/>
      <c r="D75" s="44"/>
      <c r="E75" s="53"/>
      <c r="F75" s="47"/>
      <c r="G75" s="47"/>
      <c r="H75" s="47"/>
      <c r="I75" s="47"/>
      <c r="J75" s="47"/>
      <c r="K75" s="2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30"/>
      <c r="B76" s="4"/>
      <c r="C76" s="6"/>
      <c r="D76" s="44"/>
      <c r="E76" s="53"/>
      <c r="F76" s="47"/>
      <c r="G76" s="47"/>
      <c r="H76" s="47"/>
      <c r="I76" s="47"/>
      <c r="J76" s="47"/>
      <c r="K76" s="2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30"/>
      <c r="B77" s="4"/>
      <c r="C77" s="6"/>
      <c r="D77" s="44"/>
      <c r="E77" s="53"/>
      <c r="F77" s="47"/>
      <c r="G77" s="47"/>
      <c r="H77" s="47"/>
      <c r="I77" s="47"/>
      <c r="J77" s="47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30"/>
      <c r="B78" s="4"/>
      <c r="C78" s="6"/>
      <c r="D78" s="44"/>
      <c r="E78" s="53"/>
      <c r="F78" s="47"/>
      <c r="G78" s="47"/>
      <c r="H78" s="47"/>
      <c r="I78" s="47"/>
      <c r="J78" s="47"/>
      <c r="K78" s="2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30"/>
      <c r="B79" s="4"/>
      <c r="C79" s="6"/>
      <c r="D79" s="44"/>
      <c r="E79" s="53"/>
      <c r="F79" s="47"/>
      <c r="G79" s="47"/>
      <c r="H79" s="47"/>
      <c r="I79" s="47"/>
      <c r="J79" s="47"/>
      <c r="K79" s="2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30"/>
      <c r="B80" s="4"/>
      <c r="C80" s="6"/>
      <c r="D80" s="44"/>
      <c r="E80" s="53"/>
      <c r="F80" s="47"/>
      <c r="G80" s="47"/>
      <c r="H80" s="47"/>
      <c r="I80" s="47"/>
      <c r="J80" s="47"/>
      <c r="K80" s="2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30"/>
      <c r="B81" s="4"/>
      <c r="C81" s="6"/>
      <c r="D81" s="44"/>
      <c r="E81" s="53"/>
      <c r="F81" s="47"/>
      <c r="G81" s="47"/>
      <c r="H81" s="47"/>
      <c r="I81" s="47"/>
      <c r="J81" s="47"/>
      <c r="K81" s="2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30"/>
      <c r="B82" s="4"/>
      <c r="C82" s="6"/>
      <c r="D82" s="44"/>
      <c r="E82" s="53"/>
      <c r="F82" s="47"/>
      <c r="G82" s="47"/>
      <c r="H82" s="47"/>
      <c r="I82" s="47"/>
      <c r="J82" s="47"/>
      <c r="K82" s="2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30"/>
      <c r="B83" s="4"/>
      <c r="C83" s="6"/>
      <c r="D83" s="44"/>
      <c r="E83" s="53"/>
      <c r="F83" s="47"/>
      <c r="G83" s="47"/>
      <c r="H83" s="47"/>
      <c r="I83" s="47"/>
      <c r="J83" s="47"/>
      <c r="K83" s="2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30"/>
      <c r="B84" s="4"/>
      <c r="C84" s="6"/>
      <c r="D84" s="44"/>
      <c r="E84" s="53"/>
      <c r="F84" s="47"/>
      <c r="G84" s="47"/>
      <c r="H84" s="47"/>
      <c r="I84" s="47"/>
      <c r="J84" s="47"/>
      <c r="K84" s="2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30"/>
      <c r="B85" s="4"/>
      <c r="C85" s="6"/>
      <c r="D85" s="44"/>
      <c r="E85" s="53"/>
      <c r="F85" s="47"/>
      <c r="G85" s="47"/>
      <c r="H85" s="47"/>
      <c r="I85" s="47"/>
      <c r="J85" s="47"/>
      <c r="K85" s="2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30"/>
      <c r="B86" s="4"/>
      <c r="C86" s="6"/>
      <c r="D86" s="44"/>
      <c r="E86" s="53"/>
      <c r="F86" s="47"/>
      <c r="G86" s="47"/>
      <c r="H86" s="47"/>
      <c r="I86" s="47"/>
      <c r="J86" s="47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30"/>
      <c r="B87" s="4"/>
      <c r="C87" s="6"/>
      <c r="D87" s="44"/>
      <c r="E87" s="53"/>
      <c r="F87" s="47"/>
      <c r="G87" s="47"/>
      <c r="H87" s="47"/>
      <c r="I87" s="47"/>
      <c r="J87" s="47"/>
      <c r="K87" s="2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30"/>
      <c r="B88" s="4"/>
      <c r="C88" s="6"/>
      <c r="D88" s="44"/>
      <c r="E88" s="53"/>
      <c r="F88" s="47"/>
      <c r="G88" s="47"/>
      <c r="H88" s="47"/>
      <c r="I88" s="47"/>
      <c r="J88" s="47"/>
      <c r="K88" s="2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30"/>
      <c r="B89" s="4"/>
      <c r="C89" s="6"/>
      <c r="D89" s="44"/>
      <c r="E89" s="53"/>
      <c r="F89" s="47"/>
      <c r="G89" s="47"/>
      <c r="H89" s="47"/>
      <c r="I89" s="47"/>
      <c r="J89" s="47"/>
      <c r="K89" s="2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30"/>
      <c r="B90" s="4"/>
      <c r="C90" s="6"/>
      <c r="D90" s="44"/>
      <c r="E90" s="53"/>
      <c r="F90" s="47"/>
      <c r="G90" s="47"/>
      <c r="H90" s="47"/>
      <c r="I90" s="47"/>
      <c r="J90" s="47"/>
      <c r="K90" s="2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30"/>
      <c r="B91" s="4"/>
      <c r="C91" s="6"/>
      <c r="D91" s="44"/>
      <c r="E91" s="53"/>
      <c r="F91" s="47"/>
      <c r="G91" s="47"/>
      <c r="H91" s="47"/>
      <c r="I91" s="47"/>
      <c r="J91" s="47"/>
      <c r="K91" s="2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30"/>
      <c r="B92" s="4"/>
      <c r="C92" s="6"/>
      <c r="D92" s="44"/>
      <c r="E92" s="53"/>
      <c r="F92" s="47"/>
      <c r="G92" s="47"/>
      <c r="H92" s="47"/>
      <c r="I92" s="47"/>
      <c r="J92" s="47"/>
      <c r="K92" s="2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30"/>
      <c r="B93" s="4"/>
      <c r="C93" s="6"/>
      <c r="D93" s="44"/>
      <c r="E93" s="53"/>
      <c r="F93" s="47"/>
      <c r="G93" s="47"/>
      <c r="H93" s="47"/>
      <c r="I93" s="47"/>
      <c r="J93" s="47"/>
      <c r="K93" s="2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30"/>
      <c r="B94" s="4"/>
      <c r="C94" s="6"/>
      <c r="D94" s="44"/>
      <c r="E94" s="53"/>
      <c r="F94" s="47"/>
      <c r="G94" s="47"/>
      <c r="H94" s="47"/>
      <c r="I94" s="47"/>
      <c r="J94" s="47"/>
      <c r="K94" s="2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30"/>
      <c r="B95" s="4"/>
      <c r="C95" s="6"/>
      <c r="D95" s="44"/>
      <c r="E95" s="53"/>
      <c r="F95" s="47"/>
      <c r="G95" s="47"/>
      <c r="H95" s="47"/>
      <c r="I95" s="47"/>
      <c r="J95" s="47"/>
      <c r="K95" s="2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30"/>
      <c r="B96" s="4"/>
      <c r="C96" s="6"/>
      <c r="D96" s="44"/>
      <c r="E96" s="53"/>
      <c r="F96" s="47"/>
      <c r="G96" s="47"/>
      <c r="H96" s="47"/>
      <c r="I96" s="47"/>
      <c r="J96" s="47"/>
      <c r="K96" s="2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30"/>
      <c r="B97" s="4"/>
      <c r="C97" s="6"/>
      <c r="D97" s="44"/>
      <c r="E97" s="53"/>
      <c r="F97" s="47"/>
      <c r="G97" s="47"/>
      <c r="H97" s="47"/>
      <c r="I97" s="47"/>
      <c r="J97" s="47"/>
      <c r="K97" s="2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30"/>
      <c r="B98" s="4"/>
      <c r="C98" s="6"/>
      <c r="D98" s="44"/>
      <c r="E98" s="53"/>
      <c r="F98" s="47"/>
      <c r="G98" s="47"/>
      <c r="H98" s="47"/>
      <c r="I98" s="47"/>
      <c r="J98" s="47"/>
      <c r="K98" s="2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30"/>
      <c r="B99" s="4"/>
      <c r="C99" s="6"/>
      <c r="D99" s="44"/>
      <c r="E99" s="53"/>
      <c r="F99" s="47"/>
      <c r="G99" s="47"/>
      <c r="H99" s="47"/>
      <c r="I99" s="47"/>
      <c r="J99" s="47"/>
      <c r="K99" s="2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30"/>
      <c r="B100" s="4"/>
      <c r="C100" s="6"/>
      <c r="D100" s="44"/>
      <c r="E100" s="53"/>
      <c r="F100" s="47"/>
      <c r="G100" s="47"/>
      <c r="H100" s="47"/>
      <c r="I100" s="47"/>
      <c r="J100" s="47"/>
      <c r="K100" s="2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30"/>
      <c r="B101" s="4"/>
      <c r="C101" s="6"/>
      <c r="D101" s="44"/>
      <c r="E101" s="53"/>
      <c r="F101" s="47"/>
      <c r="G101" s="47"/>
      <c r="H101" s="47"/>
      <c r="I101" s="47"/>
      <c r="J101" s="47"/>
      <c r="K101" s="2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30"/>
      <c r="B102" s="4"/>
      <c r="C102" s="6"/>
      <c r="D102" s="44"/>
      <c r="E102" s="53"/>
      <c r="F102" s="47"/>
      <c r="G102" s="47"/>
      <c r="H102" s="47"/>
      <c r="I102" s="47"/>
      <c r="J102" s="47"/>
      <c r="K102" s="2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30"/>
      <c r="B103" s="4"/>
      <c r="C103" s="6"/>
      <c r="D103" s="44"/>
      <c r="E103" s="53"/>
      <c r="F103" s="47"/>
      <c r="G103" s="47"/>
      <c r="H103" s="47"/>
      <c r="I103" s="47"/>
      <c r="J103" s="47"/>
      <c r="K103" s="2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30"/>
      <c r="B104" s="4"/>
      <c r="C104" s="6"/>
      <c r="D104" s="44"/>
      <c r="E104" s="53"/>
      <c r="F104" s="47"/>
      <c r="G104" s="47"/>
      <c r="H104" s="47"/>
      <c r="I104" s="47"/>
      <c r="J104" s="47"/>
      <c r="K104" s="2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30"/>
      <c r="B105" s="4"/>
      <c r="C105" s="6"/>
      <c r="D105" s="44"/>
      <c r="E105" s="53"/>
      <c r="F105" s="47"/>
      <c r="G105" s="47"/>
      <c r="H105" s="47"/>
      <c r="I105" s="47"/>
      <c r="J105" s="47"/>
      <c r="K105" s="2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30"/>
      <c r="B106" s="4"/>
      <c r="C106" s="6"/>
      <c r="D106" s="44"/>
      <c r="E106" s="53"/>
      <c r="F106" s="47"/>
      <c r="G106" s="47"/>
      <c r="H106" s="47"/>
      <c r="I106" s="47"/>
      <c r="J106" s="47"/>
      <c r="K106" s="2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30"/>
      <c r="B107" s="4"/>
      <c r="C107" s="6"/>
      <c r="D107" s="44"/>
      <c r="E107" s="53"/>
      <c r="F107" s="47"/>
      <c r="G107" s="47"/>
      <c r="H107" s="47"/>
      <c r="I107" s="47"/>
      <c r="J107" s="47"/>
      <c r="K107" s="2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30"/>
      <c r="B108" s="4"/>
      <c r="C108" s="6"/>
      <c r="D108" s="44"/>
      <c r="E108" s="53"/>
      <c r="F108" s="47"/>
      <c r="G108" s="47"/>
      <c r="H108" s="47"/>
      <c r="I108" s="47"/>
      <c r="J108" s="47"/>
      <c r="K108" s="2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30"/>
      <c r="B109" s="4"/>
      <c r="C109" s="6"/>
      <c r="D109" s="44"/>
      <c r="E109" s="53"/>
      <c r="F109" s="47"/>
      <c r="G109" s="47"/>
      <c r="H109" s="47"/>
      <c r="I109" s="47"/>
      <c r="J109" s="47"/>
      <c r="K109" s="2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30"/>
      <c r="B110" s="4"/>
      <c r="C110" s="6"/>
      <c r="D110" s="44"/>
      <c r="E110" s="53"/>
      <c r="F110" s="47"/>
      <c r="G110" s="47"/>
      <c r="H110" s="47"/>
      <c r="I110" s="47"/>
      <c r="J110" s="47"/>
      <c r="K110" s="2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30"/>
      <c r="B111" s="4"/>
      <c r="C111" s="6"/>
      <c r="D111" s="44"/>
      <c r="E111" s="53"/>
      <c r="F111" s="47"/>
      <c r="G111" s="47"/>
      <c r="H111" s="47"/>
      <c r="I111" s="47"/>
      <c r="J111" s="47"/>
      <c r="K111" s="2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30"/>
      <c r="B112" s="4"/>
      <c r="C112" s="6"/>
      <c r="D112" s="44"/>
      <c r="E112" s="53"/>
      <c r="F112" s="47"/>
      <c r="G112" s="47"/>
      <c r="H112" s="47"/>
      <c r="I112" s="47"/>
      <c r="J112" s="47"/>
      <c r="K112" s="2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30"/>
      <c r="B113" s="4"/>
      <c r="C113" s="6"/>
      <c r="D113" s="44"/>
      <c r="E113" s="53"/>
      <c r="F113" s="47"/>
      <c r="G113" s="47"/>
      <c r="H113" s="47"/>
      <c r="I113" s="47"/>
      <c r="J113" s="47"/>
      <c r="K113" s="2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30"/>
      <c r="B114" s="4"/>
      <c r="C114" s="6"/>
      <c r="D114" s="44"/>
      <c r="E114" s="53"/>
      <c r="F114" s="47"/>
      <c r="G114" s="47"/>
      <c r="H114" s="47"/>
      <c r="I114" s="47"/>
      <c r="J114" s="47"/>
      <c r="K114" s="2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30"/>
      <c r="B115" s="4"/>
      <c r="C115" s="6"/>
      <c r="D115" s="44"/>
      <c r="E115" s="53"/>
      <c r="F115" s="47"/>
      <c r="G115" s="47"/>
      <c r="H115" s="47"/>
      <c r="I115" s="47"/>
      <c r="J115" s="47"/>
      <c r="K115" s="2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30"/>
      <c r="B116" s="4"/>
      <c r="C116" s="6"/>
      <c r="D116" s="44"/>
      <c r="E116" s="53"/>
      <c r="F116" s="47"/>
      <c r="G116" s="47"/>
      <c r="H116" s="47"/>
      <c r="I116" s="47"/>
      <c r="J116" s="47"/>
      <c r="K116" s="2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30"/>
      <c r="B117" s="4"/>
      <c r="C117" s="6"/>
      <c r="D117" s="44"/>
      <c r="E117" s="53"/>
      <c r="F117" s="47"/>
      <c r="G117" s="47"/>
      <c r="H117" s="47"/>
      <c r="I117" s="47"/>
      <c r="J117" s="47"/>
      <c r="K117" s="2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30"/>
      <c r="B118" s="4"/>
      <c r="C118" s="6"/>
      <c r="D118" s="44"/>
      <c r="E118" s="53"/>
      <c r="F118" s="47"/>
      <c r="G118" s="47"/>
      <c r="H118" s="47"/>
      <c r="I118" s="47"/>
      <c r="J118" s="47"/>
      <c r="K118" s="2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30"/>
      <c r="B119" s="4"/>
      <c r="C119" s="6"/>
      <c r="D119" s="44"/>
      <c r="E119" s="53"/>
      <c r="F119" s="47"/>
      <c r="G119" s="47"/>
      <c r="H119" s="47"/>
      <c r="I119" s="47"/>
      <c r="J119" s="47"/>
      <c r="K119" s="2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30"/>
      <c r="B120" s="4"/>
      <c r="C120" s="6"/>
      <c r="D120" s="44"/>
      <c r="E120" s="53"/>
      <c r="F120" s="47"/>
      <c r="G120" s="47"/>
      <c r="H120" s="47"/>
      <c r="I120" s="47"/>
      <c r="J120" s="47"/>
      <c r="K120" s="2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30"/>
      <c r="B121" s="4"/>
      <c r="C121" s="6"/>
      <c r="D121" s="44"/>
      <c r="E121" s="53"/>
      <c r="F121" s="47"/>
      <c r="G121" s="47"/>
      <c r="H121" s="47"/>
      <c r="I121" s="47"/>
      <c r="J121" s="47"/>
      <c r="K121" s="2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30"/>
      <c r="B122" s="4"/>
      <c r="C122" s="6"/>
      <c r="D122" s="44"/>
      <c r="E122" s="53"/>
      <c r="F122" s="47"/>
      <c r="G122" s="47"/>
      <c r="H122" s="47"/>
      <c r="I122" s="47"/>
      <c r="J122" s="47"/>
      <c r="K122" s="2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30"/>
      <c r="B123" s="4"/>
      <c r="C123" s="6"/>
      <c r="D123" s="44"/>
      <c r="E123" s="53"/>
      <c r="F123" s="47"/>
      <c r="G123" s="47"/>
      <c r="H123" s="47"/>
      <c r="I123" s="47"/>
      <c r="J123" s="47"/>
      <c r="K123" s="2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30"/>
      <c r="B124" s="4"/>
      <c r="C124" s="6"/>
      <c r="D124" s="44"/>
      <c r="E124" s="53"/>
      <c r="F124" s="47"/>
      <c r="G124" s="47"/>
      <c r="H124" s="47"/>
      <c r="I124" s="47"/>
      <c r="J124" s="47"/>
      <c r="K124" s="2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30"/>
      <c r="B125" s="4"/>
      <c r="C125" s="6"/>
      <c r="D125" s="44"/>
      <c r="E125" s="53"/>
      <c r="F125" s="47"/>
      <c r="G125" s="47"/>
      <c r="H125" s="47"/>
      <c r="I125" s="47"/>
      <c r="J125" s="47"/>
      <c r="K125" s="2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30"/>
      <c r="B126" s="4"/>
      <c r="C126" s="6"/>
      <c r="D126" s="44"/>
      <c r="E126" s="53"/>
      <c r="F126" s="47"/>
      <c r="G126" s="47"/>
      <c r="H126" s="47"/>
      <c r="I126" s="47"/>
      <c r="J126" s="47"/>
      <c r="K126" s="2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30"/>
      <c r="B127" s="4"/>
      <c r="C127" s="6"/>
      <c r="D127" s="44"/>
      <c r="E127" s="53"/>
      <c r="F127" s="47"/>
      <c r="G127" s="47"/>
      <c r="H127" s="47"/>
      <c r="I127" s="47"/>
      <c r="J127" s="47"/>
      <c r="K127" s="2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30"/>
      <c r="B128" s="4"/>
      <c r="C128" s="6"/>
      <c r="D128" s="44"/>
      <c r="E128" s="53"/>
      <c r="F128" s="47"/>
      <c r="G128" s="47"/>
      <c r="H128" s="47"/>
      <c r="I128" s="47"/>
      <c r="J128" s="47"/>
      <c r="K128" s="2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30"/>
      <c r="B129" s="4"/>
      <c r="C129" s="6"/>
      <c r="D129" s="44"/>
      <c r="E129" s="53"/>
      <c r="F129" s="47"/>
      <c r="G129" s="47"/>
      <c r="H129" s="47"/>
      <c r="I129" s="47"/>
      <c r="J129" s="47"/>
      <c r="K129" s="2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30"/>
      <c r="B130" s="4"/>
      <c r="C130" s="6"/>
      <c r="D130" s="44"/>
      <c r="E130" s="53"/>
      <c r="F130" s="47"/>
      <c r="G130" s="47"/>
      <c r="H130" s="47"/>
      <c r="I130" s="47"/>
      <c r="J130" s="47"/>
      <c r="K130" s="2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30"/>
      <c r="B131" s="4"/>
      <c r="C131" s="6"/>
      <c r="D131" s="44"/>
      <c r="E131" s="53"/>
      <c r="F131" s="47"/>
      <c r="G131" s="47"/>
      <c r="H131" s="47"/>
      <c r="I131" s="47"/>
      <c r="J131" s="47"/>
      <c r="K131" s="2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30"/>
      <c r="B132" s="4"/>
      <c r="C132" s="6"/>
      <c r="D132" s="44"/>
      <c r="E132" s="53"/>
      <c r="F132" s="47"/>
      <c r="G132" s="47"/>
      <c r="H132" s="47"/>
      <c r="I132" s="47"/>
      <c r="J132" s="47"/>
      <c r="K132" s="2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30"/>
      <c r="B133" s="4"/>
      <c r="C133" s="6"/>
      <c r="D133" s="44"/>
      <c r="E133" s="53"/>
      <c r="F133" s="47"/>
      <c r="G133" s="47"/>
      <c r="H133" s="47"/>
      <c r="I133" s="47"/>
      <c r="J133" s="47"/>
      <c r="K133" s="2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30"/>
      <c r="B134" s="4"/>
      <c r="C134" s="6"/>
      <c r="D134" s="44"/>
      <c r="E134" s="53"/>
      <c r="F134" s="47"/>
      <c r="G134" s="47"/>
      <c r="H134" s="47"/>
      <c r="I134" s="47"/>
      <c r="J134" s="47"/>
      <c r="K134" s="2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30"/>
      <c r="B135" s="4"/>
      <c r="C135" s="6"/>
      <c r="D135" s="44"/>
      <c r="E135" s="53"/>
      <c r="F135" s="47"/>
      <c r="G135" s="47"/>
      <c r="H135" s="47"/>
      <c r="I135" s="47"/>
      <c r="J135" s="47"/>
      <c r="K135" s="2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30"/>
      <c r="B136" s="4"/>
      <c r="C136" s="6"/>
      <c r="D136" s="44"/>
      <c r="E136" s="53"/>
      <c r="F136" s="47"/>
      <c r="G136" s="47"/>
      <c r="H136" s="47"/>
      <c r="I136" s="47"/>
      <c r="J136" s="47"/>
      <c r="K136" s="2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30"/>
      <c r="B137" s="4"/>
      <c r="C137" s="6"/>
      <c r="D137" s="44"/>
      <c r="E137" s="53"/>
      <c r="F137" s="47"/>
      <c r="G137" s="47"/>
      <c r="H137" s="47"/>
      <c r="I137" s="47"/>
      <c r="J137" s="47"/>
      <c r="K137" s="2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30"/>
      <c r="B138" s="4"/>
      <c r="C138" s="6"/>
      <c r="D138" s="44"/>
      <c r="E138" s="53"/>
      <c r="F138" s="47"/>
      <c r="G138" s="47"/>
      <c r="H138" s="47"/>
      <c r="I138" s="47"/>
      <c r="J138" s="47"/>
      <c r="K138" s="2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30"/>
      <c r="B139" s="4"/>
      <c r="C139" s="6"/>
      <c r="D139" s="44"/>
      <c r="E139" s="53"/>
      <c r="F139" s="47"/>
      <c r="G139" s="47"/>
      <c r="H139" s="47"/>
      <c r="I139" s="47"/>
      <c r="J139" s="47"/>
      <c r="K139" s="2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30"/>
      <c r="B140" s="4"/>
      <c r="C140" s="6"/>
      <c r="D140" s="44"/>
      <c r="E140" s="53"/>
      <c r="F140" s="47"/>
      <c r="G140" s="47"/>
      <c r="H140" s="47"/>
      <c r="I140" s="47"/>
      <c r="J140" s="47"/>
      <c r="K140" s="2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30"/>
      <c r="B141" s="4"/>
      <c r="C141" s="6"/>
      <c r="D141" s="44"/>
      <c r="E141" s="53"/>
      <c r="F141" s="47"/>
      <c r="G141" s="47"/>
      <c r="H141" s="47"/>
      <c r="I141" s="47"/>
      <c r="J141" s="47"/>
      <c r="K141" s="2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30"/>
      <c r="B142" s="4"/>
      <c r="C142" s="6"/>
      <c r="D142" s="44"/>
      <c r="E142" s="53"/>
      <c r="F142" s="47"/>
      <c r="G142" s="47"/>
      <c r="H142" s="47"/>
      <c r="I142" s="47"/>
      <c r="J142" s="47"/>
      <c r="K142" s="2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30"/>
      <c r="B143" s="4"/>
      <c r="C143" s="6"/>
      <c r="D143" s="44"/>
      <c r="E143" s="53"/>
      <c r="F143" s="47"/>
      <c r="G143" s="47"/>
      <c r="H143" s="47"/>
      <c r="I143" s="47"/>
      <c r="J143" s="47"/>
      <c r="K143" s="2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30"/>
      <c r="B144" s="4"/>
      <c r="C144" s="6"/>
      <c r="D144" s="44"/>
      <c r="E144" s="53"/>
      <c r="F144" s="47"/>
      <c r="G144" s="47"/>
      <c r="H144" s="47"/>
      <c r="I144" s="47"/>
      <c r="J144" s="47"/>
      <c r="K144" s="2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30"/>
      <c r="B145" s="4"/>
      <c r="C145" s="6"/>
      <c r="D145" s="44"/>
      <c r="E145" s="53"/>
      <c r="F145" s="47"/>
      <c r="G145" s="47"/>
      <c r="H145" s="47"/>
      <c r="I145" s="47"/>
      <c r="J145" s="47"/>
      <c r="K145" s="2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30"/>
      <c r="B146" s="4"/>
      <c r="C146" s="6"/>
      <c r="D146" s="44"/>
      <c r="E146" s="53"/>
      <c r="F146" s="47"/>
      <c r="G146" s="47"/>
      <c r="H146" s="47"/>
      <c r="I146" s="47"/>
      <c r="J146" s="47"/>
      <c r="K146" s="2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30"/>
      <c r="B147" s="4"/>
      <c r="C147" s="6"/>
      <c r="D147" s="44"/>
      <c r="E147" s="53"/>
      <c r="F147" s="47"/>
      <c r="G147" s="47"/>
      <c r="H147" s="47"/>
      <c r="I147" s="47"/>
      <c r="J147" s="47"/>
      <c r="K147" s="2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30"/>
      <c r="B148" s="4"/>
      <c r="C148" s="6"/>
      <c r="D148" s="44"/>
      <c r="E148" s="53"/>
      <c r="F148" s="47"/>
      <c r="G148" s="47"/>
      <c r="H148" s="47"/>
      <c r="I148" s="47"/>
      <c r="J148" s="47"/>
      <c r="K148" s="2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30"/>
      <c r="B149" s="4"/>
      <c r="C149" s="6"/>
      <c r="D149" s="44"/>
      <c r="E149" s="53"/>
      <c r="F149" s="47"/>
      <c r="G149" s="47"/>
      <c r="H149" s="47"/>
      <c r="I149" s="47"/>
      <c r="J149" s="47"/>
      <c r="K149" s="2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30"/>
      <c r="B150" s="4"/>
      <c r="C150" s="6"/>
      <c r="D150" s="44"/>
      <c r="E150" s="53"/>
      <c r="F150" s="47"/>
      <c r="G150" s="47"/>
      <c r="H150" s="47"/>
      <c r="I150" s="47"/>
      <c r="J150" s="47"/>
      <c r="K150" s="2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30"/>
      <c r="B151" s="4"/>
      <c r="C151" s="6"/>
      <c r="D151" s="44"/>
      <c r="E151" s="53"/>
      <c r="F151" s="47"/>
      <c r="G151" s="47"/>
      <c r="H151" s="47"/>
      <c r="I151" s="47"/>
      <c r="J151" s="47"/>
      <c r="K151" s="2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30"/>
      <c r="B152" s="4"/>
      <c r="C152" s="6"/>
      <c r="D152" s="44"/>
      <c r="E152" s="53"/>
      <c r="F152" s="47"/>
      <c r="G152" s="47"/>
      <c r="H152" s="47"/>
      <c r="I152" s="47"/>
      <c r="J152" s="47"/>
      <c r="K152" s="2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30"/>
      <c r="B153" s="4"/>
      <c r="C153" s="6"/>
      <c r="D153" s="44"/>
      <c r="E153" s="53"/>
      <c r="F153" s="47"/>
      <c r="G153" s="47"/>
      <c r="H153" s="47"/>
      <c r="I153" s="47"/>
      <c r="J153" s="47"/>
      <c r="K153" s="2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30"/>
      <c r="B154" s="4"/>
      <c r="C154" s="6"/>
      <c r="D154" s="44"/>
      <c r="E154" s="53"/>
      <c r="F154" s="47"/>
      <c r="G154" s="47"/>
      <c r="H154" s="47"/>
      <c r="I154" s="47"/>
      <c r="J154" s="47"/>
      <c r="K154" s="2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30"/>
      <c r="B155" s="4"/>
      <c r="C155" s="6"/>
      <c r="D155" s="44"/>
      <c r="E155" s="53"/>
      <c r="F155" s="47"/>
      <c r="G155" s="47"/>
      <c r="H155" s="47"/>
      <c r="I155" s="47"/>
      <c r="J155" s="47"/>
      <c r="K155" s="2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30"/>
      <c r="B156" s="4"/>
      <c r="C156" s="6"/>
      <c r="D156" s="44"/>
      <c r="E156" s="53"/>
      <c r="F156" s="47"/>
      <c r="G156" s="47"/>
      <c r="H156" s="47"/>
      <c r="I156" s="47"/>
      <c r="J156" s="47"/>
      <c r="K156" s="2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30"/>
      <c r="B157" s="4"/>
      <c r="C157" s="6"/>
      <c r="D157" s="44"/>
      <c r="E157" s="53"/>
      <c r="F157" s="47"/>
      <c r="G157" s="47"/>
      <c r="H157" s="47"/>
      <c r="I157" s="47"/>
      <c r="J157" s="47"/>
      <c r="K157" s="2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30"/>
      <c r="B158" s="4"/>
      <c r="C158" s="6"/>
      <c r="D158" s="44"/>
      <c r="E158" s="53"/>
      <c r="F158" s="47"/>
      <c r="G158" s="47"/>
      <c r="H158" s="47"/>
      <c r="I158" s="47"/>
      <c r="J158" s="47"/>
      <c r="K158" s="2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30"/>
      <c r="B159" s="4"/>
      <c r="C159" s="6"/>
      <c r="D159" s="44"/>
      <c r="E159" s="53"/>
      <c r="F159" s="47"/>
      <c r="G159" s="47"/>
      <c r="H159" s="47"/>
      <c r="I159" s="47"/>
      <c r="J159" s="47"/>
      <c r="K159" s="2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30"/>
      <c r="B160" s="4"/>
      <c r="C160" s="6"/>
      <c r="D160" s="44"/>
      <c r="E160" s="53"/>
      <c r="F160" s="47"/>
      <c r="G160" s="47"/>
      <c r="H160" s="47"/>
      <c r="I160" s="47"/>
      <c r="J160" s="47"/>
      <c r="K160" s="2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30"/>
      <c r="B161" s="4"/>
      <c r="C161" s="6"/>
      <c r="D161" s="44"/>
      <c r="E161" s="53"/>
      <c r="F161" s="47"/>
      <c r="G161" s="47"/>
      <c r="H161" s="47"/>
      <c r="I161" s="47"/>
      <c r="J161" s="47"/>
      <c r="K161" s="2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30"/>
      <c r="B162" s="4"/>
      <c r="C162" s="6"/>
      <c r="D162" s="44"/>
      <c r="E162" s="53"/>
      <c r="F162" s="47"/>
      <c r="G162" s="47"/>
      <c r="H162" s="47"/>
      <c r="I162" s="47"/>
      <c r="J162" s="47"/>
      <c r="K162" s="2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30"/>
      <c r="B163" s="4"/>
      <c r="C163" s="6"/>
      <c r="D163" s="44"/>
      <c r="E163" s="53"/>
      <c r="F163" s="47"/>
      <c r="G163" s="47"/>
      <c r="H163" s="47"/>
      <c r="I163" s="47"/>
      <c r="J163" s="47"/>
      <c r="K163" s="2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30"/>
      <c r="B164" s="4"/>
      <c r="C164" s="6"/>
      <c r="D164" s="44"/>
      <c r="E164" s="53"/>
      <c r="F164" s="47"/>
      <c r="G164" s="47"/>
      <c r="H164" s="47"/>
      <c r="I164" s="47"/>
      <c r="J164" s="47"/>
      <c r="K164" s="2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30"/>
      <c r="B165" s="4"/>
      <c r="C165" s="6"/>
      <c r="D165" s="44"/>
      <c r="E165" s="53"/>
      <c r="F165" s="47"/>
      <c r="G165" s="47"/>
      <c r="H165" s="47"/>
      <c r="I165" s="47"/>
      <c r="J165" s="47"/>
      <c r="K165" s="2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30"/>
      <c r="B166" s="4"/>
      <c r="C166" s="6"/>
      <c r="D166" s="44"/>
      <c r="E166" s="53"/>
      <c r="F166" s="47"/>
      <c r="G166" s="47"/>
      <c r="H166" s="47"/>
      <c r="I166" s="47"/>
      <c r="J166" s="47"/>
      <c r="K166" s="2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30"/>
      <c r="B167" s="4"/>
      <c r="C167" s="6"/>
      <c r="D167" s="44"/>
      <c r="E167" s="53"/>
      <c r="F167" s="47"/>
      <c r="G167" s="47"/>
      <c r="H167" s="47"/>
      <c r="I167" s="47"/>
      <c r="J167" s="47"/>
      <c r="K167" s="2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30"/>
      <c r="B168" s="4"/>
      <c r="C168" s="6"/>
      <c r="D168" s="44"/>
      <c r="E168" s="53"/>
      <c r="F168" s="47"/>
      <c r="G168" s="47"/>
      <c r="H168" s="47"/>
      <c r="I168" s="47"/>
      <c r="J168" s="47"/>
      <c r="K168" s="2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30"/>
      <c r="B169" s="4"/>
      <c r="C169" s="6"/>
      <c r="D169" s="44"/>
      <c r="E169" s="53"/>
      <c r="F169" s="47"/>
      <c r="G169" s="47"/>
      <c r="H169" s="47"/>
      <c r="I169" s="47"/>
      <c r="J169" s="47"/>
      <c r="K169" s="2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30"/>
      <c r="B170" s="4"/>
      <c r="C170" s="6"/>
      <c r="D170" s="44"/>
      <c r="E170" s="53"/>
      <c r="F170" s="47"/>
      <c r="G170" s="47"/>
      <c r="H170" s="47"/>
      <c r="I170" s="47"/>
      <c r="J170" s="47"/>
      <c r="K170" s="2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30"/>
      <c r="B171" s="4"/>
      <c r="C171" s="6"/>
      <c r="D171" s="44"/>
      <c r="E171" s="53"/>
      <c r="F171" s="47"/>
      <c r="G171" s="47"/>
      <c r="H171" s="47"/>
      <c r="I171" s="47"/>
      <c r="J171" s="47"/>
      <c r="K171" s="2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30"/>
      <c r="B172" s="4"/>
      <c r="C172" s="6"/>
      <c r="D172" s="44"/>
      <c r="E172" s="53"/>
      <c r="F172" s="47"/>
      <c r="G172" s="47"/>
      <c r="H172" s="47"/>
      <c r="I172" s="47"/>
      <c r="J172" s="47"/>
      <c r="K172" s="2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30"/>
      <c r="B173" s="4"/>
      <c r="C173" s="6"/>
      <c r="D173" s="44"/>
      <c r="E173" s="53"/>
      <c r="F173" s="47"/>
      <c r="G173" s="47"/>
      <c r="H173" s="47"/>
      <c r="I173" s="47"/>
      <c r="J173" s="47"/>
      <c r="K173" s="2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30"/>
      <c r="B174" s="4"/>
      <c r="C174" s="6"/>
      <c r="D174" s="44"/>
      <c r="E174" s="53"/>
      <c r="F174" s="47"/>
      <c r="G174" s="47"/>
      <c r="H174" s="47"/>
      <c r="I174" s="47"/>
      <c r="J174" s="47"/>
      <c r="K174" s="2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30"/>
      <c r="B175" s="4"/>
      <c r="C175" s="6"/>
      <c r="D175" s="44"/>
      <c r="E175" s="53"/>
      <c r="F175" s="47"/>
      <c r="G175" s="47"/>
      <c r="H175" s="47"/>
      <c r="I175" s="47"/>
      <c r="J175" s="47"/>
      <c r="K175" s="2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30"/>
      <c r="B176" s="4"/>
      <c r="C176" s="6"/>
      <c r="D176" s="44"/>
      <c r="E176" s="53"/>
      <c r="F176" s="47"/>
      <c r="G176" s="47"/>
      <c r="H176" s="47"/>
      <c r="I176" s="47"/>
      <c r="J176" s="47"/>
      <c r="K176" s="2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30"/>
      <c r="B177" s="4"/>
      <c r="C177" s="6"/>
      <c r="D177" s="44"/>
      <c r="E177" s="53"/>
      <c r="F177" s="47"/>
      <c r="G177" s="47"/>
      <c r="H177" s="47"/>
      <c r="I177" s="47"/>
      <c r="J177" s="47"/>
      <c r="K177" s="2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30"/>
      <c r="B178" s="4"/>
      <c r="C178" s="6"/>
      <c r="D178" s="44"/>
      <c r="E178" s="53"/>
      <c r="F178" s="47"/>
      <c r="G178" s="47"/>
      <c r="H178" s="47"/>
      <c r="I178" s="47"/>
      <c r="J178" s="47"/>
      <c r="K178" s="2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30"/>
      <c r="B179" s="4"/>
      <c r="C179" s="6"/>
      <c r="D179" s="44"/>
      <c r="E179" s="53"/>
      <c r="F179" s="47"/>
      <c r="G179" s="47"/>
      <c r="H179" s="47"/>
      <c r="I179" s="47"/>
      <c r="J179" s="47"/>
      <c r="K179" s="2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30"/>
      <c r="B180" s="4"/>
      <c r="C180" s="6"/>
      <c r="D180" s="44"/>
      <c r="E180" s="53"/>
      <c r="F180" s="47"/>
      <c r="G180" s="47"/>
      <c r="H180" s="47"/>
      <c r="I180" s="47"/>
      <c r="J180" s="47"/>
      <c r="K180" s="2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30"/>
      <c r="B181" s="4"/>
      <c r="C181" s="6"/>
      <c r="D181" s="44"/>
      <c r="E181" s="53"/>
      <c r="F181" s="47"/>
      <c r="G181" s="47"/>
      <c r="H181" s="47"/>
      <c r="I181" s="47"/>
      <c r="J181" s="47"/>
      <c r="K181" s="2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30"/>
      <c r="B182" s="4"/>
      <c r="C182" s="6"/>
      <c r="D182" s="44"/>
      <c r="E182" s="53"/>
      <c r="F182" s="47"/>
      <c r="G182" s="47"/>
      <c r="H182" s="47"/>
      <c r="I182" s="47"/>
      <c r="J182" s="47"/>
      <c r="K182" s="2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30"/>
      <c r="B183" s="4"/>
      <c r="C183" s="6"/>
      <c r="D183" s="44"/>
      <c r="E183" s="53"/>
      <c r="F183" s="47"/>
      <c r="G183" s="47"/>
      <c r="H183" s="47"/>
      <c r="I183" s="47"/>
      <c r="J183" s="47"/>
      <c r="K183" s="2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30"/>
      <c r="B184" s="4"/>
      <c r="C184" s="6"/>
      <c r="D184" s="44"/>
      <c r="E184" s="53"/>
      <c r="F184" s="47"/>
      <c r="G184" s="47"/>
      <c r="H184" s="47"/>
      <c r="I184" s="47"/>
      <c r="J184" s="47"/>
      <c r="K184" s="2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30"/>
      <c r="B185" s="4"/>
      <c r="C185" s="6"/>
      <c r="D185" s="44"/>
      <c r="E185" s="53"/>
      <c r="F185" s="47"/>
      <c r="G185" s="47"/>
      <c r="H185" s="47"/>
      <c r="I185" s="47"/>
      <c r="J185" s="47"/>
      <c r="K185" s="2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30"/>
      <c r="B186" s="4"/>
      <c r="C186" s="6"/>
      <c r="D186" s="44"/>
      <c r="E186" s="53"/>
      <c r="F186" s="47"/>
      <c r="G186" s="47"/>
      <c r="H186" s="47"/>
      <c r="I186" s="47"/>
      <c r="J186" s="47"/>
      <c r="K186" s="2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30"/>
      <c r="B187" s="4"/>
      <c r="C187" s="6"/>
      <c r="D187" s="44"/>
      <c r="E187" s="53"/>
      <c r="F187" s="47"/>
      <c r="G187" s="47"/>
      <c r="H187" s="47"/>
      <c r="I187" s="47"/>
      <c r="J187" s="47"/>
      <c r="K187" s="2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30"/>
      <c r="B188" s="4"/>
      <c r="C188" s="6"/>
      <c r="D188" s="44"/>
      <c r="E188" s="53"/>
      <c r="F188" s="47"/>
      <c r="G188" s="47"/>
      <c r="H188" s="47"/>
      <c r="I188" s="47"/>
      <c r="J188" s="47"/>
      <c r="K188" s="2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30"/>
      <c r="B189" s="4"/>
      <c r="C189" s="6"/>
      <c r="D189" s="44"/>
      <c r="E189" s="53"/>
      <c r="F189" s="47"/>
      <c r="G189" s="47"/>
      <c r="H189" s="47"/>
      <c r="I189" s="47"/>
      <c r="J189" s="47"/>
      <c r="K189" s="2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30"/>
      <c r="B190" s="4"/>
      <c r="C190" s="6"/>
      <c r="D190" s="44"/>
      <c r="E190" s="53"/>
      <c r="F190" s="47"/>
      <c r="G190" s="47"/>
      <c r="H190" s="47"/>
      <c r="I190" s="47"/>
      <c r="J190" s="47"/>
      <c r="K190" s="2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30"/>
      <c r="B191" s="4"/>
      <c r="C191" s="6"/>
      <c r="D191" s="44"/>
      <c r="E191" s="53"/>
      <c r="F191" s="47"/>
      <c r="G191" s="47"/>
      <c r="H191" s="47"/>
      <c r="I191" s="47"/>
      <c r="J191" s="47"/>
      <c r="K191" s="2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30"/>
      <c r="B192" s="4"/>
      <c r="C192" s="6"/>
      <c r="D192" s="44"/>
      <c r="E192" s="53"/>
      <c r="F192" s="47"/>
      <c r="G192" s="47"/>
      <c r="H192" s="47"/>
      <c r="I192" s="47"/>
      <c r="J192" s="47"/>
      <c r="K192" s="2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30"/>
      <c r="B193" s="4"/>
      <c r="C193" s="6"/>
      <c r="D193" s="44"/>
      <c r="E193" s="53"/>
      <c r="F193" s="47"/>
      <c r="G193" s="47"/>
      <c r="H193" s="47"/>
      <c r="I193" s="47"/>
      <c r="J193" s="47"/>
      <c r="K193" s="2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30"/>
      <c r="B194" s="4"/>
      <c r="C194" s="6"/>
      <c r="D194" s="44"/>
      <c r="E194" s="53"/>
      <c r="F194" s="47"/>
      <c r="G194" s="47"/>
      <c r="H194" s="47"/>
      <c r="I194" s="47"/>
      <c r="J194" s="47"/>
      <c r="K194" s="2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30"/>
      <c r="B195" s="4"/>
      <c r="C195" s="6"/>
      <c r="D195" s="44"/>
      <c r="E195" s="53"/>
      <c r="F195" s="47"/>
      <c r="G195" s="47"/>
      <c r="H195" s="47"/>
      <c r="I195" s="47"/>
      <c r="J195" s="47"/>
      <c r="K195" s="2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30"/>
      <c r="B196" s="4"/>
      <c r="C196" s="6"/>
      <c r="D196" s="44"/>
      <c r="E196" s="53"/>
      <c r="F196" s="47"/>
      <c r="G196" s="47"/>
      <c r="H196" s="47"/>
      <c r="I196" s="47"/>
      <c r="J196" s="47"/>
      <c r="K196" s="2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30"/>
      <c r="B197" s="4"/>
      <c r="C197" s="6"/>
      <c r="D197" s="44"/>
      <c r="E197" s="53"/>
      <c r="F197" s="47"/>
      <c r="G197" s="47"/>
      <c r="H197" s="47"/>
      <c r="I197" s="47"/>
      <c r="J197" s="47"/>
      <c r="K197" s="2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30"/>
      <c r="B198" s="4"/>
      <c r="C198" s="6"/>
      <c r="D198" s="44"/>
      <c r="E198" s="53"/>
      <c r="F198" s="47"/>
      <c r="G198" s="47"/>
      <c r="H198" s="47"/>
      <c r="I198" s="47"/>
      <c r="J198" s="47"/>
      <c r="K198" s="2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30"/>
      <c r="B199" s="4"/>
      <c r="C199" s="6"/>
      <c r="D199" s="44"/>
      <c r="E199" s="53"/>
      <c r="F199" s="47"/>
      <c r="G199" s="47"/>
      <c r="H199" s="47"/>
      <c r="I199" s="47"/>
      <c r="J199" s="47"/>
      <c r="K199" s="2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30"/>
      <c r="B200" s="4"/>
      <c r="C200" s="6"/>
      <c r="D200" s="44"/>
      <c r="E200" s="53"/>
      <c r="F200" s="47"/>
      <c r="G200" s="47"/>
      <c r="H200" s="47"/>
      <c r="I200" s="47"/>
      <c r="J200" s="47"/>
      <c r="K200" s="2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30"/>
      <c r="B201" s="4"/>
      <c r="C201" s="6"/>
      <c r="D201" s="44"/>
      <c r="E201" s="53"/>
      <c r="F201" s="47"/>
      <c r="G201" s="47"/>
      <c r="H201" s="47"/>
      <c r="I201" s="47"/>
      <c r="J201" s="47"/>
      <c r="K201" s="2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30"/>
      <c r="B202" s="4"/>
      <c r="C202" s="6"/>
      <c r="D202" s="44"/>
      <c r="E202" s="53"/>
      <c r="F202" s="47"/>
      <c r="G202" s="47"/>
      <c r="H202" s="47"/>
      <c r="I202" s="47"/>
      <c r="J202" s="47"/>
      <c r="K202" s="2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30"/>
      <c r="B203" s="4"/>
      <c r="C203" s="6"/>
      <c r="D203" s="44"/>
      <c r="E203" s="53"/>
      <c r="F203" s="47"/>
      <c r="G203" s="47"/>
      <c r="H203" s="47"/>
      <c r="I203" s="47"/>
      <c r="J203" s="47"/>
      <c r="K203" s="2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30"/>
      <c r="B204" s="4"/>
      <c r="C204" s="6"/>
      <c r="D204" s="44"/>
      <c r="E204" s="53"/>
      <c r="F204" s="47"/>
      <c r="G204" s="47"/>
      <c r="H204" s="47"/>
      <c r="I204" s="47"/>
      <c r="J204" s="47"/>
      <c r="K204" s="2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30"/>
      <c r="B205" s="4"/>
      <c r="C205" s="6"/>
      <c r="D205" s="44"/>
      <c r="E205" s="53"/>
      <c r="F205" s="47"/>
      <c r="G205" s="47"/>
      <c r="H205" s="47"/>
      <c r="I205" s="47"/>
      <c r="J205" s="47"/>
      <c r="K205" s="2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30"/>
      <c r="B206" s="4"/>
      <c r="C206" s="6"/>
      <c r="D206" s="44"/>
      <c r="E206" s="53"/>
      <c r="F206" s="47"/>
      <c r="G206" s="47"/>
      <c r="H206" s="47"/>
      <c r="I206" s="47"/>
      <c r="J206" s="47"/>
      <c r="K206" s="2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30"/>
      <c r="B207" s="4"/>
      <c r="C207" s="6"/>
      <c r="D207" s="44"/>
      <c r="E207" s="53"/>
      <c r="F207" s="47"/>
      <c r="G207" s="47"/>
      <c r="H207" s="47"/>
      <c r="I207" s="47"/>
      <c r="J207" s="47"/>
      <c r="K207" s="2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30"/>
      <c r="B208" s="4"/>
      <c r="C208" s="6"/>
      <c r="D208" s="44"/>
      <c r="E208" s="53"/>
      <c r="F208" s="47"/>
      <c r="G208" s="47"/>
      <c r="H208" s="47"/>
      <c r="I208" s="47"/>
      <c r="J208" s="47"/>
      <c r="K208" s="2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30"/>
      <c r="B209" s="4"/>
      <c r="C209" s="6"/>
      <c r="D209" s="44"/>
      <c r="E209" s="53"/>
      <c r="F209" s="47"/>
      <c r="G209" s="47"/>
      <c r="H209" s="47"/>
      <c r="I209" s="47"/>
      <c r="J209" s="47"/>
      <c r="K209" s="2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30"/>
      <c r="B210" s="4"/>
      <c r="C210" s="6"/>
      <c r="D210" s="44"/>
      <c r="E210" s="53"/>
      <c r="F210" s="47"/>
      <c r="G210" s="47"/>
      <c r="H210" s="47"/>
      <c r="I210" s="47"/>
      <c r="J210" s="47"/>
      <c r="K210" s="2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30"/>
      <c r="B211" s="4"/>
      <c r="C211" s="6"/>
      <c r="D211" s="44"/>
      <c r="E211" s="53"/>
      <c r="F211" s="47"/>
      <c r="G211" s="47"/>
      <c r="H211" s="47"/>
      <c r="I211" s="47"/>
      <c r="J211" s="47"/>
      <c r="K211" s="2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30"/>
      <c r="B212" s="4"/>
      <c r="C212" s="6"/>
      <c r="D212" s="44"/>
      <c r="E212" s="53"/>
      <c r="F212" s="47"/>
      <c r="G212" s="47"/>
      <c r="H212" s="47"/>
      <c r="I212" s="47"/>
      <c r="J212" s="47"/>
      <c r="K212" s="2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30"/>
      <c r="B213" s="4"/>
      <c r="C213" s="6"/>
      <c r="D213" s="44"/>
      <c r="E213" s="53"/>
      <c r="F213" s="47"/>
      <c r="G213" s="47"/>
      <c r="H213" s="47"/>
      <c r="I213" s="47"/>
      <c r="J213" s="47"/>
      <c r="K213" s="2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30"/>
      <c r="B214" s="4"/>
      <c r="C214" s="6"/>
      <c r="D214" s="44"/>
      <c r="E214" s="53"/>
      <c r="F214" s="47"/>
      <c r="G214" s="47"/>
      <c r="H214" s="47"/>
      <c r="I214" s="47"/>
      <c r="J214" s="47"/>
      <c r="K214" s="2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30"/>
      <c r="B215" s="4"/>
      <c r="C215" s="6"/>
      <c r="D215" s="44"/>
      <c r="E215" s="53"/>
      <c r="F215" s="47"/>
      <c r="G215" s="47"/>
      <c r="H215" s="47"/>
      <c r="I215" s="47"/>
      <c r="J215" s="47"/>
      <c r="K215" s="2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30"/>
      <c r="B216" s="4"/>
      <c r="C216" s="6"/>
      <c r="D216" s="44"/>
      <c r="E216" s="53"/>
      <c r="F216" s="47"/>
      <c r="G216" s="47"/>
      <c r="H216" s="47"/>
      <c r="I216" s="47"/>
      <c r="J216" s="47"/>
      <c r="K216" s="2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30"/>
      <c r="E217" s="54"/>
      <c r="I217" s="47"/>
      <c r="J217" s="47"/>
      <c r="K217" s="2"/>
      <c r="L217" s="2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30"/>
      <c r="E218" s="54"/>
      <c r="I218" s="47"/>
      <c r="J218" s="47"/>
      <c r="K218" s="2"/>
      <c r="L218" s="2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30"/>
      <c r="E219" s="54"/>
      <c r="I219" s="47"/>
      <c r="J219" s="47"/>
      <c r="K219" s="2"/>
      <c r="L219" s="2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E220" s="54"/>
      <c r="K220" s="26"/>
      <c r="L220" s="2"/>
      <c r="R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E221" s="54"/>
      <c r="K221" s="26"/>
      <c r="L221" s="26"/>
    </row>
    <row r="222" ht="15.75" customHeight="1">
      <c r="E222" s="54"/>
      <c r="K222" s="26"/>
      <c r="L222" s="26"/>
    </row>
    <row r="223" ht="15.75" customHeight="1">
      <c r="E223" s="54"/>
      <c r="K223" s="26"/>
      <c r="L223" s="26"/>
    </row>
    <row r="224" ht="15.75" customHeight="1">
      <c r="E224" s="54"/>
      <c r="K224" s="26"/>
      <c r="L224" s="26"/>
    </row>
    <row r="225" ht="15.75" customHeight="1">
      <c r="E225" s="54"/>
      <c r="K225" s="26"/>
      <c r="L225" s="26"/>
    </row>
    <row r="226" ht="15.75" customHeight="1">
      <c r="E226" s="54"/>
      <c r="K226" s="26"/>
      <c r="L226" s="26"/>
    </row>
    <row r="227" ht="15.75" customHeight="1">
      <c r="E227" s="54"/>
      <c r="K227" s="26"/>
      <c r="L227" s="26"/>
    </row>
    <row r="228" ht="15.75" customHeight="1">
      <c r="E228" s="54"/>
      <c r="K228" s="26"/>
      <c r="L228" s="26"/>
    </row>
    <row r="229" ht="15.75" customHeight="1">
      <c r="E229" s="54"/>
      <c r="K229" s="26"/>
      <c r="L229" s="26"/>
    </row>
    <row r="230" ht="15.75" customHeight="1">
      <c r="E230" s="54"/>
      <c r="K230" s="26"/>
      <c r="L230" s="26"/>
    </row>
    <row r="231" ht="15.75" customHeight="1">
      <c r="E231" s="54"/>
      <c r="K231" s="26"/>
      <c r="L231" s="26"/>
    </row>
    <row r="232" ht="15.75" customHeight="1">
      <c r="E232" s="54"/>
      <c r="K232" s="26"/>
      <c r="L232" s="26"/>
    </row>
    <row r="233" ht="15.75" customHeight="1">
      <c r="E233" s="54"/>
      <c r="K233" s="26"/>
      <c r="L233" s="26"/>
    </row>
    <row r="234" ht="15.75" customHeight="1">
      <c r="E234" s="54"/>
      <c r="K234" s="26"/>
      <c r="L234" s="26"/>
    </row>
    <row r="235" ht="15.75" customHeight="1">
      <c r="E235" s="54"/>
      <c r="K235" s="26"/>
      <c r="L235" s="26"/>
    </row>
    <row r="236" ht="15.75" customHeight="1">
      <c r="E236" s="54"/>
      <c r="K236" s="26"/>
      <c r="L236" s="26"/>
    </row>
    <row r="237" ht="15.75" customHeight="1">
      <c r="E237" s="54"/>
      <c r="K237" s="26"/>
      <c r="L237" s="26"/>
    </row>
    <row r="238" ht="15.75" customHeight="1">
      <c r="E238" s="54"/>
      <c r="K238" s="26"/>
      <c r="L238" s="26"/>
    </row>
    <row r="239" ht="15.75" customHeight="1">
      <c r="E239" s="54"/>
      <c r="K239" s="26"/>
      <c r="L239" s="26"/>
    </row>
    <row r="240" ht="15.75" customHeight="1">
      <c r="E240" s="54"/>
      <c r="K240" s="26"/>
      <c r="L240" s="26"/>
    </row>
    <row r="241" ht="15.75" customHeight="1">
      <c r="E241" s="54"/>
      <c r="K241" s="26"/>
      <c r="L241" s="26"/>
    </row>
    <row r="242" ht="15.75" customHeight="1">
      <c r="E242" s="54"/>
      <c r="K242" s="26"/>
      <c r="L242" s="26"/>
    </row>
    <row r="243" ht="15.75" customHeight="1">
      <c r="E243" s="54"/>
      <c r="K243" s="26"/>
      <c r="L243" s="26"/>
    </row>
    <row r="244" ht="15.75" customHeight="1">
      <c r="E244" s="54"/>
      <c r="K244" s="26"/>
      <c r="L244" s="26"/>
    </row>
    <row r="245" ht="15.75" customHeight="1">
      <c r="E245" s="54"/>
      <c r="K245" s="26"/>
      <c r="L245" s="26"/>
    </row>
    <row r="246" ht="15.75" customHeight="1">
      <c r="E246" s="54"/>
      <c r="K246" s="26"/>
      <c r="L246" s="26"/>
    </row>
    <row r="247" ht="15.75" customHeight="1">
      <c r="E247" s="54"/>
      <c r="K247" s="26"/>
      <c r="L247" s="26"/>
    </row>
    <row r="248" ht="15.75" customHeight="1">
      <c r="E248" s="54"/>
      <c r="K248" s="26"/>
      <c r="L248" s="26"/>
    </row>
    <row r="249" ht="15.75" customHeight="1">
      <c r="E249" s="54"/>
      <c r="K249" s="26"/>
      <c r="L249" s="26"/>
    </row>
    <row r="250" ht="15.75" customHeight="1">
      <c r="E250" s="54"/>
      <c r="K250" s="26"/>
      <c r="L250" s="26"/>
    </row>
    <row r="251" ht="15.75" customHeight="1">
      <c r="E251" s="54"/>
      <c r="K251" s="26"/>
      <c r="L251" s="26"/>
    </row>
    <row r="252" ht="15.75" customHeight="1">
      <c r="E252" s="54"/>
      <c r="K252" s="26"/>
      <c r="L252" s="26"/>
    </row>
    <row r="253" ht="15.75" customHeight="1">
      <c r="E253" s="54"/>
      <c r="K253" s="26"/>
      <c r="L253" s="26"/>
    </row>
    <row r="254" ht="15.75" customHeight="1">
      <c r="E254" s="54"/>
      <c r="K254" s="26"/>
      <c r="L254" s="26"/>
    </row>
    <row r="255" ht="15.75" customHeight="1">
      <c r="E255" s="54"/>
      <c r="K255" s="26"/>
      <c r="L255" s="26"/>
    </row>
    <row r="256" ht="15.75" customHeight="1">
      <c r="E256" s="54"/>
      <c r="K256" s="26"/>
      <c r="L256" s="26"/>
    </row>
    <row r="257" ht="15.75" customHeight="1">
      <c r="E257" s="54"/>
      <c r="K257" s="26"/>
      <c r="L257" s="26"/>
    </row>
    <row r="258" ht="15.75" customHeight="1">
      <c r="E258" s="54"/>
      <c r="K258" s="26"/>
      <c r="L258" s="26"/>
    </row>
    <row r="259" ht="15.75" customHeight="1">
      <c r="E259" s="54"/>
      <c r="K259" s="26"/>
      <c r="L259" s="26"/>
    </row>
    <row r="260" ht="15.75" customHeight="1">
      <c r="E260" s="54"/>
      <c r="K260" s="26"/>
      <c r="L260" s="26"/>
    </row>
    <row r="261" ht="15.75" customHeight="1">
      <c r="E261" s="54"/>
      <c r="K261" s="26"/>
      <c r="L261" s="26"/>
    </row>
    <row r="262" ht="15.75" customHeight="1">
      <c r="E262" s="54"/>
      <c r="K262" s="26"/>
      <c r="L262" s="26"/>
    </row>
    <row r="263" ht="15.75" customHeight="1">
      <c r="E263" s="54"/>
      <c r="K263" s="26"/>
      <c r="L263" s="26"/>
    </row>
    <row r="264" ht="15.75" customHeight="1">
      <c r="E264" s="54"/>
      <c r="K264" s="26"/>
      <c r="L264" s="26"/>
    </row>
    <row r="265" ht="15.75" customHeight="1">
      <c r="E265" s="54"/>
      <c r="K265" s="26"/>
      <c r="L265" s="26"/>
    </row>
    <row r="266" ht="15.75" customHeight="1">
      <c r="E266" s="54"/>
      <c r="K266" s="26"/>
      <c r="L266" s="26"/>
    </row>
    <row r="267" ht="15.75" customHeight="1">
      <c r="E267" s="54"/>
      <c r="K267" s="26"/>
      <c r="L267" s="26"/>
    </row>
    <row r="268" ht="15.75" customHeight="1">
      <c r="E268" s="54"/>
      <c r="K268" s="26"/>
      <c r="L268" s="26"/>
    </row>
    <row r="269" ht="15.75" customHeight="1">
      <c r="E269" s="54"/>
      <c r="K269" s="26"/>
      <c r="L269" s="26"/>
    </row>
    <row r="270" ht="15.75" customHeight="1">
      <c r="E270" s="54"/>
      <c r="K270" s="26"/>
      <c r="L270" s="26"/>
    </row>
    <row r="271" ht="15.75" customHeight="1">
      <c r="E271" s="54"/>
      <c r="K271" s="26"/>
      <c r="L271" s="26"/>
    </row>
    <row r="272" ht="15.75" customHeight="1">
      <c r="E272" s="54"/>
      <c r="K272" s="26"/>
      <c r="L272" s="26"/>
    </row>
    <row r="273" ht="15.75" customHeight="1">
      <c r="E273" s="54"/>
      <c r="K273" s="26"/>
      <c r="L273" s="26"/>
    </row>
    <row r="274" ht="15.75" customHeight="1">
      <c r="E274" s="54"/>
      <c r="K274" s="26"/>
      <c r="L274" s="26"/>
    </row>
    <row r="275" ht="15.75" customHeight="1">
      <c r="E275" s="54"/>
      <c r="K275" s="26"/>
      <c r="L275" s="26"/>
    </row>
    <row r="276" ht="15.75" customHeight="1">
      <c r="E276" s="54"/>
      <c r="K276" s="26"/>
      <c r="L276" s="26"/>
    </row>
    <row r="277" ht="15.75" customHeight="1">
      <c r="E277" s="54"/>
      <c r="K277" s="26"/>
      <c r="L277" s="26"/>
    </row>
    <row r="278" ht="15.75" customHeight="1">
      <c r="E278" s="54"/>
      <c r="K278" s="26"/>
      <c r="L278" s="26"/>
    </row>
    <row r="279" ht="15.75" customHeight="1">
      <c r="E279" s="54"/>
      <c r="K279" s="26"/>
      <c r="L279" s="26"/>
    </row>
    <row r="280" ht="15.75" customHeight="1">
      <c r="E280" s="54"/>
      <c r="K280" s="26"/>
      <c r="L280" s="26"/>
    </row>
    <row r="281" ht="15.75" customHeight="1">
      <c r="E281" s="54"/>
      <c r="K281" s="26"/>
      <c r="L281" s="26"/>
    </row>
    <row r="282" ht="15.75" customHeight="1">
      <c r="E282" s="54"/>
      <c r="K282" s="26"/>
      <c r="L282" s="26"/>
    </row>
    <row r="283" ht="15.75" customHeight="1">
      <c r="E283" s="54"/>
      <c r="K283" s="26"/>
      <c r="L283" s="26"/>
    </row>
    <row r="284" ht="15.75" customHeight="1">
      <c r="E284" s="54"/>
      <c r="K284" s="26"/>
      <c r="L284" s="26"/>
    </row>
    <row r="285" ht="15.75" customHeight="1">
      <c r="E285" s="54"/>
      <c r="K285" s="26"/>
      <c r="L285" s="26"/>
    </row>
    <row r="286" ht="15.75" customHeight="1">
      <c r="E286" s="54"/>
      <c r="K286" s="26"/>
      <c r="L286" s="26"/>
    </row>
    <row r="287" ht="15.75" customHeight="1">
      <c r="E287" s="54"/>
      <c r="K287" s="26"/>
      <c r="L287" s="26"/>
    </row>
    <row r="288" ht="15.75" customHeight="1">
      <c r="E288" s="54"/>
      <c r="K288" s="26"/>
      <c r="L288" s="26"/>
    </row>
    <row r="289" ht="15.75" customHeight="1">
      <c r="E289" s="54"/>
      <c r="K289" s="26"/>
      <c r="L289" s="26"/>
    </row>
    <row r="290" ht="15.75" customHeight="1">
      <c r="E290" s="54"/>
      <c r="K290" s="26"/>
      <c r="L290" s="26"/>
    </row>
    <row r="291" ht="15.75" customHeight="1">
      <c r="E291" s="54"/>
      <c r="K291" s="26"/>
      <c r="L291" s="26"/>
    </row>
    <row r="292" ht="15.75" customHeight="1">
      <c r="E292" s="54"/>
      <c r="K292" s="26"/>
      <c r="L292" s="26"/>
    </row>
    <row r="293" ht="15.75" customHeight="1">
      <c r="E293" s="54"/>
      <c r="K293" s="26"/>
      <c r="L293" s="26"/>
    </row>
    <row r="294" ht="15.75" customHeight="1">
      <c r="E294" s="54"/>
      <c r="K294" s="26"/>
      <c r="L294" s="26"/>
    </row>
    <row r="295" ht="15.75" customHeight="1">
      <c r="E295" s="54"/>
      <c r="K295" s="26"/>
      <c r="L295" s="26"/>
    </row>
    <row r="296" ht="15.75" customHeight="1">
      <c r="E296" s="54"/>
      <c r="K296" s="26"/>
      <c r="L296" s="26"/>
    </row>
    <row r="297" ht="15.75" customHeight="1">
      <c r="E297" s="54"/>
      <c r="K297" s="26"/>
      <c r="L297" s="26"/>
    </row>
    <row r="298" ht="15.75" customHeight="1">
      <c r="E298" s="54"/>
      <c r="K298" s="26"/>
      <c r="L298" s="26"/>
    </row>
    <row r="299" ht="15.75" customHeight="1">
      <c r="E299" s="54"/>
      <c r="K299" s="26"/>
      <c r="L299" s="26"/>
    </row>
    <row r="300" ht="15.75" customHeight="1">
      <c r="E300" s="54"/>
      <c r="K300" s="26"/>
      <c r="L300" s="26"/>
    </row>
    <row r="301" ht="15.75" customHeight="1">
      <c r="E301" s="54"/>
      <c r="K301" s="26"/>
      <c r="L301" s="26"/>
    </row>
    <row r="302" ht="15.75" customHeight="1">
      <c r="E302" s="54"/>
      <c r="K302" s="26"/>
      <c r="L302" s="26"/>
    </row>
    <row r="303" ht="15.75" customHeight="1">
      <c r="E303" s="54"/>
      <c r="K303" s="26"/>
      <c r="L303" s="26"/>
    </row>
    <row r="304" ht="15.75" customHeight="1">
      <c r="E304" s="54"/>
      <c r="K304" s="26"/>
      <c r="L304" s="26"/>
    </row>
    <row r="305" ht="15.75" customHeight="1">
      <c r="E305" s="54"/>
      <c r="K305" s="26"/>
      <c r="L305" s="26"/>
    </row>
    <row r="306" ht="15.75" customHeight="1">
      <c r="E306" s="54"/>
      <c r="K306" s="26"/>
      <c r="L306" s="26"/>
    </row>
    <row r="307" ht="15.75" customHeight="1">
      <c r="E307" s="54"/>
      <c r="K307" s="26"/>
      <c r="L307" s="26"/>
    </row>
    <row r="308" ht="15.75" customHeight="1">
      <c r="E308" s="54"/>
      <c r="K308" s="26"/>
      <c r="L308" s="26"/>
    </row>
    <row r="309" ht="15.75" customHeight="1">
      <c r="E309" s="54"/>
      <c r="K309" s="26"/>
      <c r="L309" s="26"/>
    </row>
    <row r="310" ht="15.75" customHeight="1">
      <c r="E310" s="54"/>
      <c r="K310" s="26"/>
      <c r="L310" s="26"/>
    </row>
    <row r="311" ht="15.75" customHeight="1">
      <c r="E311" s="54"/>
      <c r="K311" s="26"/>
      <c r="L311" s="26"/>
    </row>
    <row r="312" ht="15.75" customHeight="1">
      <c r="E312" s="54"/>
      <c r="K312" s="26"/>
      <c r="L312" s="26"/>
    </row>
    <row r="313" ht="15.75" customHeight="1">
      <c r="E313" s="54"/>
      <c r="K313" s="26"/>
      <c r="L313" s="26"/>
    </row>
    <row r="314" ht="15.75" customHeight="1">
      <c r="E314" s="54"/>
      <c r="K314" s="26"/>
      <c r="L314" s="26"/>
    </row>
    <row r="315" ht="15.75" customHeight="1">
      <c r="E315" s="54"/>
      <c r="K315" s="26"/>
      <c r="L315" s="26"/>
    </row>
    <row r="316" ht="15.75" customHeight="1">
      <c r="E316" s="54"/>
      <c r="K316" s="26"/>
      <c r="L316" s="26"/>
    </row>
    <row r="317" ht="15.75" customHeight="1">
      <c r="E317" s="54"/>
      <c r="K317" s="26"/>
      <c r="L317" s="26"/>
    </row>
    <row r="318" ht="15.75" customHeight="1">
      <c r="E318" s="54"/>
      <c r="K318" s="26"/>
      <c r="L318" s="26"/>
    </row>
    <row r="319" ht="15.75" customHeight="1">
      <c r="E319" s="54"/>
      <c r="K319" s="26"/>
      <c r="L319" s="26"/>
    </row>
    <row r="320" ht="15.75" customHeight="1">
      <c r="E320" s="54"/>
      <c r="K320" s="26"/>
      <c r="L320" s="26"/>
    </row>
    <row r="321" ht="15.75" customHeight="1">
      <c r="E321" s="54"/>
      <c r="K321" s="26"/>
      <c r="L321" s="26"/>
    </row>
    <row r="322" ht="15.75" customHeight="1">
      <c r="E322" s="54"/>
      <c r="K322" s="26"/>
      <c r="L322" s="26"/>
    </row>
    <row r="323" ht="15.75" customHeight="1">
      <c r="E323" s="54"/>
      <c r="K323" s="26"/>
      <c r="L323" s="26"/>
    </row>
    <row r="324" ht="15.75" customHeight="1">
      <c r="E324" s="54"/>
      <c r="K324" s="26"/>
      <c r="L324" s="26"/>
    </row>
    <row r="325" ht="15.75" customHeight="1">
      <c r="E325" s="54"/>
      <c r="K325" s="26"/>
      <c r="L325" s="26"/>
    </row>
    <row r="326" ht="15.75" customHeight="1">
      <c r="E326" s="54"/>
      <c r="K326" s="26"/>
      <c r="L326" s="26"/>
    </row>
    <row r="327" ht="15.75" customHeight="1">
      <c r="E327" s="54"/>
      <c r="K327" s="26"/>
      <c r="L327" s="26"/>
    </row>
    <row r="328" ht="15.75" customHeight="1">
      <c r="E328" s="54"/>
      <c r="K328" s="26"/>
      <c r="L328" s="26"/>
    </row>
    <row r="329" ht="15.75" customHeight="1">
      <c r="E329" s="54"/>
      <c r="K329" s="26"/>
      <c r="L329" s="26"/>
    </row>
    <row r="330" ht="15.75" customHeight="1">
      <c r="E330" s="54"/>
      <c r="K330" s="26"/>
      <c r="L330" s="26"/>
    </row>
    <row r="331" ht="15.75" customHeight="1">
      <c r="E331" s="54"/>
      <c r="K331" s="26"/>
      <c r="L331" s="26"/>
    </row>
    <row r="332" ht="15.75" customHeight="1">
      <c r="E332" s="54"/>
      <c r="K332" s="26"/>
      <c r="L332" s="26"/>
    </row>
    <row r="333" ht="15.75" customHeight="1">
      <c r="E333" s="54"/>
      <c r="K333" s="26"/>
      <c r="L333" s="26"/>
    </row>
    <row r="334" ht="15.75" customHeight="1">
      <c r="E334" s="54"/>
      <c r="K334" s="26"/>
      <c r="L334" s="26"/>
    </row>
    <row r="335" ht="15.75" customHeight="1">
      <c r="E335" s="54"/>
      <c r="K335" s="26"/>
      <c r="L335" s="26"/>
    </row>
    <row r="336" ht="15.75" customHeight="1">
      <c r="E336" s="54"/>
      <c r="K336" s="26"/>
      <c r="L336" s="26"/>
    </row>
    <row r="337" ht="15.75" customHeight="1">
      <c r="E337" s="54"/>
      <c r="K337" s="26"/>
      <c r="L337" s="26"/>
    </row>
    <row r="338" ht="15.75" customHeight="1">
      <c r="E338" s="54"/>
      <c r="K338" s="26"/>
      <c r="L338" s="26"/>
    </row>
    <row r="339" ht="15.75" customHeight="1">
      <c r="E339" s="54"/>
      <c r="K339" s="26"/>
      <c r="L339" s="26"/>
    </row>
    <row r="340" ht="15.75" customHeight="1">
      <c r="E340" s="54"/>
      <c r="K340" s="26"/>
      <c r="L340" s="26"/>
    </row>
    <row r="341" ht="15.75" customHeight="1">
      <c r="E341" s="54"/>
      <c r="K341" s="26"/>
      <c r="L341" s="26"/>
    </row>
    <row r="342" ht="15.75" customHeight="1">
      <c r="E342" s="54"/>
      <c r="K342" s="26"/>
      <c r="L342" s="26"/>
    </row>
    <row r="343" ht="15.75" customHeight="1">
      <c r="E343" s="54"/>
      <c r="K343" s="26"/>
      <c r="L343" s="26"/>
    </row>
    <row r="344" ht="15.75" customHeight="1">
      <c r="E344" s="54"/>
      <c r="K344" s="26"/>
      <c r="L344" s="26"/>
    </row>
    <row r="345" ht="15.75" customHeight="1">
      <c r="E345" s="54"/>
      <c r="K345" s="26"/>
      <c r="L345" s="26"/>
    </row>
    <row r="346" ht="15.75" customHeight="1">
      <c r="E346" s="54"/>
      <c r="K346" s="26"/>
      <c r="L346" s="26"/>
    </row>
    <row r="347" ht="15.75" customHeight="1">
      <c r="E347" s="54"/>
      <c r="K347" s="26"/>
      <c r="L347" s="26"/>
    </row>
    <row r="348" ht="15.75" customHeight="1">
      <c r="E348" s="54"/>
      <c r="K348" s="26"/>
      <c r="L348" s="26"/>
    </row>
    <row r="349" ht="15.75" customHeight="1">
      <c r="E349" s="54"/>
      <c r="K349" s="26"/>
      <c r="L349" s="26"/>
    </row>
    <row r="350" ht="15.75" customHeight="1">
      <c r="E350" s="54"/>
      <c r="K350" s="26"/>
      <c r="L350" s="26"/>
    </row>
    <row r="351" ht="15.75" customHeight="1">
      <c r="E351" s="54"/>
      <c r="K351" s="26"/>
      <c r="L351" s="26"/>
    </row>
    <row r="352" ht="15.75" customHeight="1">
      <c r="E352" s="54"/>
      <c r="K352" s="26"/>
      <c r="L352" s="26"/>
    </row>
    <row r="353" ht="15.75" customHeight="1">
      <c r="E353" s="54"/>
      <c r="K353" s="26"/>
      <c r="L353" s="26"/>
    </row>
    <row r="354" ht="15.75" customHeight="1">
      <c r="E354" s="54"/>
      <c r="K354" s="26"/>
      <c r="L354" s="26"/>
    </row>
    <row r="355" ht="15.75" customHeight="1">
      <c r="E355" s="54"/>
      <c r="K355" s="26"/>
      <c r="L355" s="26"/>
    </row>
    <row r="356" ht="15.75" customHeight="1">
      <c r="E356" s="54"/>
      <c r="K356" s="26"/>
      <c r="L356" s="26"/>
    </row>
    <row r="357" ht="15.75" customHeight="1">
      <c r="E357" s="54"/>
      <c r="K357" s="26"/>
      <c r="L357" s="26"/>
    </row>
    <row r="358" ht="15.75" customHeight="1">
      <c r="E358" s="54"/>
      <c r="K358" s="26"/>
      <c r="L358" s="26"/>
    </row>
    <row r="359" ht="15.75" customHeight="1">
      <c r="E359" s="54"/>
      <c r="K359" s="26"/>
      <c r="L359" s="26"/>
    </row>
    <row r="360" ht="15.75" customHeight="1">
      <c r="E360" s="54"/>
      <c r="K360" s="26"/>
      <c r="L360" s="26"/>
    </row>
    <row r="361" ht="15.75" customHeight="1">
      <c r="E361" s="54"/>
      <c r="K361" s="26"/>
      <c r="L361" s="26"/>
    </row>
    <row r="362" ht="15.75" customHeight="1">
      <c r="E362" s="54"/>
      <c r="K362" s="26"/>
      <c r="L362" s="26"/>
    </row>
    <row r="363" ht="15.75" customHeight="1">
      <c r="E363" s="54"/>
      <c r="K363" s="26"/>
      <c r="L363" s="26"/>
    </row>
    <row r="364" ht="15.75" customHeight="1">
      <c r="E364" s="54"/>
      <c r="K364" s="26"/>
      <c r="L364" s="26"/>
    </row>
    <row r="365" ht="15.75" customHeight="1">
      <c r="E365" s="54"/>
      <c r="K365" s="26"/>
      <c r="L365" s="26"/>
    </row>
    <row r="366" ht="15.75" customHeight="1">
      <c r="E366" s="54"/>
      <c r="K366" s="26"/>
      <c r="L366" s="26"/>
    </row>
    <row r="367" ht="15.75" customHeight="1">
      <c r="E367" s="54"/>
      <c r="K367" s="26"/>
      <c r="L367" s="26"/>
    </row>
    <row r="368" ht="15.75" customHeight="1">
      <c r="E368" s="54"/>
      <c r="K368" s="26"/>
      <c r="L368" s="26"/>
    </row>
    <row r="369" ht="15.75" customHeight="1">
      <c r="E369" s="54"/>
      <c r="K369" s="26"/>
      <c r="L369" s="26"/>
    </row>
    <row r="370" ht="15.75" customHeight="1">
      <c r="E370" s="54"/>
      <c r="K370" s="26"/>
      <c r="L370" s="26"/>
    </row>
    <row r="371" ht="15.75" customHeight="1">
      <c r="E371" s="54"/>
      <c r="K371" s="26"/>
      <c r="L371" s="26"/>
    </row>
    <row r="372" ht="15.75" customHeight="1">
      <c r="E372" s="54"/>
      <c r="K372" s="26"/>
      <c r="L372" s="26"/>
    </row>
    <row r="373" ht="15.75" customHeight="1">
      <c r="E373" s="54"/>
      <c r="K373" s="26"/>
      <c r="L373" s="26"/>
    </row>
    <row r="374" ht="15.75" customHeight="1">
      <c r="E374" s="54"/>
      <c r="K374" s="26"/>
      <c r="L374" s="26"/>
    </row>
    <row r="375" ht="15.75" customHeight="1">
      <c r="E375" s="54"/>
      <c r="K375" s="26"/>
      <c r="L375" s="26"/>
    </row>
    <row r="376" ht="15.75" customHeight="1">
      <c r="E376" s="54"/>
      <c r="K376" s="26"/>
      <c r="L376" s="26"/>
    </row>
    <row r="377" ht="15.75" customHeight="1">
      <c r="E377" s="54"/>
      <c r="K377" s="26"/>
      <c r="L377" s="26"/>
    </row>
    <row r="378" ht="15.75" customHeight="1">
      <c r="E378" s="54"/>
      <c r="K378" s="26"/>
      <c r="L378" s="26"/>
    </row>
    <row r="379" ht="15.75" customHeight="1">
      <c r="E379" s="54"/>
      <c r="K379" s="26"/>
      <c r="L379" s="26"/>
    </row>
    <row r="380" ht="15.75" customHeight="1">
      <c r="E380" s="54"/>
      <c r="K380" s="26"/>
      <c r="L380" s="26"/>
    </row>
    <row r="381" ht="15.75" customHeight="1">
      <c r="E381" s="54"/>
      <c r="K381" s="26"/>
      <c r="L381" s="26"/>
    </row>
    <row r="382" ht="15.75" customHeight="1">
      <c r="E382" s="54"/>
      <c r="K382" s="26"/>
      <c r="L382" s="26"/>
    </row>
    <row r="383" ht="15.75" customHeight="1">
      <c r="E383" s="54"/>
      <c r="K383" s="26"/>
      <c r="L383" s="26"/>
    </row>
    <row r="384" ht="15.75" customHeight="1">
      <c r="E384" s="54"/>
      <c r="K384" s="26"/>
      <c r="L384" s="26"/>
    </row>
    <row r="385" ht="15.75" customHeight="1">
      <c r="E385" s="54"/>
      <c r="K385" s="26"/>
      <c r="L385" s="26"/>
    </row>
    <row r="386" ht="15.75" customHeight="1">
      <c r="E386" s="54"/>
      <c r="K386" s="26"/>
      <c r="L386" s="26"/>
    </row>
    <row r="387" ht="15.75" customHeight="1">
      <c r="E387" s="54"/>
      <c r="K387" s="26"/>
      <c r="L387" s="26"/>
    </row>
    <row r="388" ht="15.75" customHeight="1">
      <c r="E388" s="54"/>
      <c r="K388" s="26"/>
      <c r="L388" s="26"/>
    </row>
    <row r="389" ht="15.75" customHeight="1">
      <c r="E389" s="54"/>
      <c r="K389" s="26"/>
      <c r="L389" s="26"/>
    </row>
    <row r="390" ht="15.75" customHeight="1">
      <c r="E390" s="54"/>
      <c r="K390" s="26"/>
      <c r="L390" s="26"/>
    </row>
    <row r="391" ht="15.75" customHeight="1">
      <c r="E391" s="54"/>
      <c r="K391" s="26"/>
      <c r="L391" s="26"/>
    </row>
    <row r="392" ht="15.75" customHeight="1">
      <c r="E392" s="54"/>
      <c r="K392" s="26"/>
      <c r="L392" s="26"/>
    </row>
    <row r="393" ht="15.75" customHeight="1">
      <c r="E393" s="54"/>
      <c r="K393" s="26"/>
      <c r="L393" s="26"/>
    </row>
    <row r="394" ht="15.75" customHeight="1">
      <c r="E394" s="54"/>
      <c r="K394" s="26"/>
      <c r="L394" s="26"/>
    </row>
    <row r="395" ht="15.75" customHeight="1">
      <c r="E395" s="54"/>
      <c r="K395" s="26"/>
      <c r="L395" s="26"/>
    </row>
    <row r="396" ht="15.75" customHeight="1">
      <c r="E396" s="54"/>
      <c r="K396" s="26"/>
      <c r="L396" s="26"/>
    </row>
    <row r="397" ht="15.75" customHeight="1">
      <c r="E397" s="54"/>
      <c r="K397" s="26"/>
      <c r="L397" s="26"/>
    </row>
    <row r="398" ht="15.75" customHeight="1">
      <c r="E398" s="54"/>
      <c r="K398" s="26"/>
      <c r="L398" s="26"/>
    </row>
    <row r="399" ht="15.75" customHeight="1">
      <c r="E399" s="54"/>
      <c r="K399" s="26"/>
      <c r="L399" s="26"/>
    </row>
    <row r="400" ht="15.75" customHeight="1">
      <c r="E400" s="54"/>
      <c r="K400" s="26"/>
      <c r="L400" s="26"/>
    </row>
    <row r="401" ht="15.75" customHeight="1">
      <c r="E401" s="54"/>
      <c r="K401" s="26"/>
      <c r="L401" s="26"/>
    </row>
    <row r="402" ht="15.75" customHeight="1">
      <c r="E402" s="54"/>
      <c r="K402" s="26"/>
      <c r="L402" s="26"/>
    </row>
    <row r="403" ht="15.75" customHeight="1">
      <c r="E403" s="54"/>
      <c r="K403" s="26"/>
      <c r="L403" s="26"/>
    </row>
    <row r="404" ht="15.75" customHeight="1">
      <c r="E404" s="54"/>
      <c r="K404" s="26"/>
      <c r="L404" s="26"/>
    </row>
    <row r="405" ht="15.75" customHeight="1">
      <c r="E405" s="54"/>
      <c r="K405" s="26"/>
      <c r="L405" s="26"/>
    </row>
    <row r="406" ht="15.75" customHeight="1">
      <c r="E406" s="54"/>
      <c r="K406" s="26"/>
      <c r="L406" s="26"/>
    </row>
    <row r="407" ht="15.75" customHeight="1">
      <c r="E407" s="54"/>
      <c r="K407" s="26"/>
      <c r="L407" s="26"/>
    </row>
    <row r="408" ht="15.75" customHeight="1">
      <c r="E408" s="54"/>
      <c r="K408" s="26"/>
      <c r="L408" s="26"/>
    </row>
    <row r="409" ht="15.75" customHeight="1">
      <c r="E409" s="54"/>
      <c r="K409" s="26"/>
      <c r="L409" s="26"/>
    </row>
    <row r="410" ht="15.75" customHeight="1">
      <c r="E410" s="54"/>
      <c r="K410" s="26"/>
      <c r="L410" s="26"/>
    </row>
    <row r="411" ht="15.75" customHeight="1">
      <c r="E411" s="54"/>
      <c r="K411" s="26"/>
      <c r="L411" s="26"/>
    </row>
    <row r="412" ht="15.75" customHeight="1">
      <c r="E412" s="54"/>
      <c r="K412" s="26"/>
      <c r="L412" s="26"/>
    </row>
    <row r="413" ht="15.75" customHeight="1">
      <c r="E413" s="54"/>
      <c r="K413" s="26"/>
      <c r="L413" s="26"/>
    </row>
    <row r="414" ht="15.75" customHeight="1">
      <c r="E414" s="54"/>
      <c r="K414" s="26"/>
      <c r="L414" s="26"/>
    </row>
    <row r="415" ht="15.75" customHeight="1">
      <c r="E415" s="54"/>
      <c r="K415" s="26"/>
      <c r="L415" s="26"/>
    </row>
    <row r="416" ht="15.75" customHeight="1">
      <c r="E416" s="54"/>
      <c r="K416" s="26"/>
      <c r="L416" s="26"/>
    </row>
    <row r="417" ht="15.75" customHeight="1">
      <c r="E417" s="54"/>
      <c r="K417" s="26"/>
      <c r="L417" s="26"/>
    </row>
    <row r="418" ht="15.75" customHeight="1">
      <c r="E418" s="54"/>
      <c r="K418" s="26"/>
      <c r="L418" s="26"/>
    </row>
    <row r="419" ht="15.75" customHeight="1">
      <c r="E419" s="54"/>
      <c r="K419" s="26"/>
      <c r="L419" s="26"/>
    </row>
    <row r="420" ht="15.75" customHeight="1">
      <c r="E420" s="54"/>
      <c r="K420" s="26"/>
      <c r="L420" s="26"/>
    </row>
    <row r="421" ht="15.75" customHeight="1">
      <c r="E421" s="54"/>
      <c r="K421" s="26"/>
      <c r="L421" s="26"/>
    </row>
    <row r="422" ht="15.75" customHeight="1">
      <c r="E422" s="54"/>
      <c r="K422" s="26"/>
      <c r="L422" s="26"/>
    </row>
    <row r="423" ht="15.75" customHeight="1">
      <c r="E423" s="54"/>
      <c r="K423" s="26"/>
      <c r="L423" s="26"/>
    </row>
    <row r="424" ht="15.75" customHeight="1">
      <c r="E424" s="54"/>
      <c r="K424" s="26"/>
      <c r="L424" s="26"/>
    </row>
    <row r="425" ht="15.75" customHeight="1">
      <c r="E425" s="54"/>
      <c r="K425" s="26"/>
      <c r="L425" s="26"/>
    </row>
    <row r="426" ht="15.75" customHeight="1">
      <c r="E426" s="54"/>
      <c r="K426" s="26"/>
      <c r="L426" s="26"/>
    </row>
    <row r="427" ht="15.75" customHeight="1">
      <c r="E427" s="54"/>
      <c r="K427" s="26"/>
      <c r="L427" s="26"/>
    </row>
    <row r="428" ht="15.75" customHeight="1">
      <c r="E428" s="54"/>
      <c r="K428" s="26"/>
      <c r="L428" s="26"/>
    </row>
    <row r="429" ht="15.75" customHeight="1">
      <c r="E429" s="54"/>
      <c r="K429" s="26"/>
      <c r="L429" s="26"/>
    </row>
    <row r="430" ht="15.75" customHeight="1">
      <c r="E430" s="54"/>
      <c r="K430" s="26"/>
      <c r="L430" s="26"/>
    </row>
    <row r="431" ht="15.75" customHeight="1">
      <c r="E431" s="54"/>
      <c r="K431" s="26"/>
      <c r="L431" s="26"/>
    </row>
    <row r="432" ht="15.75" customHeight="1">
      <c r="E432" s="54"/>
      <c r="K432" s="26"/>
      <c r="L432" s="26"/>
    </row>
    <row r="433" ht="15.75" customHeight="1">
      <c r="E433" s="54"/>
      <c r="K433" s="26"/>
      <c r="L433" s="26"/>
    </row>
    <row r="434" ht="15.75" customHeight="1">
      <c r="E434" s="54"/>
      <c r="K434" s="26"/>
      <c r="L434" s="26"/>
    </row>
    <row r="435" ht="15.75" customHeight="1">
      <c r="E435" s="54"/>
      <c r="K435" s="26"/>
      <c r="L435" s="26"/>
    </row>
    <row r="436" ht="15.75" customHeight="1">
      <c r="E436" s="54"/>
      <c r="K436" s="26"/>
      <c r="L436" s="26"/>
    </row>
    <row r="437" ht="15.75" customHeight="1">
      <c r="E437" s="54"/>
      <c r="K437" s="26"/>
      <c r="L437" s="26"/>
    </row>
    <row r="438" ht="15.75" customHeight="1">
      <c r="E438" s="54"/>
      <c r="K438" s="26"/>
      <c r="L438" s="26"/>
    </row>
    <row r="439" ht="15.75" customHeight="1">
      <c r="E439" s="54"/>
      <c r="K439" s="26"/>
      <c r="L439" s="26"/>
    </row>
    <row r="440" ht="15.75" customHeight="1">
      <c r="E440" s="54"/>
      <c r="K440" s="26"/>
      <c r="L440" s="26"/>
    </row>
    <row r="441" ht="15.75" customHeight="1">
      <c r="E441" s="54"/>
      <c r="K441" s="26"/>
      <c r="L441" s="26"/>
    </row>
    <row r="442" ht="15.75" customHeight="1">
      <c r="E442" s="54"/>
      <c r="K442" s="26"/>
      <c r="L442" s="26"/>
    </row>
    <row r="443" ht="15.75" customHeight="1">
      <c r="E443" s="54"/>
      <c r="K443" s="26"/>
      <c r="L443" s="26"/>
    </row>
    <row r="444" ht="15.75" customHeight="1">
      <c r="E444" s="54"/>
      <c r="K444" s="26"/>
      <c r="L444" s="26"/>
    </row>
    <row r="445" ht="15.75" customHeight="1">
      <c r="E445" s="54"/>
      <c r="K445" s="26"/>
      <c r="L445" s="26"/>
    </row>
    <row r="446" ht="15.75" customHeight="1">
      <c r="E446" s="54"/>
      <c r="K446" s="26"/>
      <c r="L446" s="26"/>
    </row>
    <row r="447" ht="15.75" customHeight="1">
      <c r="E447" s="54"/>
      <c r="K447" s="26"/>
      <c r="L447" s="26"/>
    </row>
    <row r="448" ht="15.75" customHeight="1">
      <c r="E448" s="54"/>
      <c r="K448" s="26"/>
      <c r="L448" s="26"/>
    </row>
    <row r="449" ht="15.75" customHeight="1">
      <c r="E449" s="54"/>
      <c r="K449" s="26"/>
      <c r="L449" s="26"/>
    </row>
    <row r="450" ht="15.75" customHeight="1">
      <c r="E450" s="54"/>
      <c r="K450" s="26"/>
      <c r="L450" s="26"/>
    </row>
    <row r="451" ht="15.75" customHeight="1">
      <c r="E451" s="54"/>
      <c r="K451" s="26"/>
      <c r="L451" s="26"/>
    </row>
    <row r="452" ht="15.75" customHeight="1">
      <c r="E452" s="54"/>
      <c r="K452" s="26"/>
      <c r="L452" s="26"/>
    </row>
    <row r="453" ht="15.75" customHeight="1">
      <c r="E453" s="54"/>
      <c r="K453" s="26"/>
      <c r="L453" s="26"/>
    </row>
    <row r="454" ht="15.75" customHeight="1">
      <c r="E454" s="54"/>
      <c r="K454" s="26"/>
      <c r="L454" s="26"/>
    </row>
    <row r="455" ht="15.75" customHeight="1">
      <c r="E455" s="54"/>
      <c r="K455" s="26"/>
      <c r="L455" s="26"/>
    </row>
    <row r="456" ht="15.75" customHeight="1">
      <c r="E456" s="54"/>
      <c r="K456" s="26"/>
      <c r="L456" s="26"/>
    </row>
    <row r="457" ht="15.75" customHeight="1">
      <c r="E457" s="54"/>
      <c r="K457" s="26"/>
      <c r="L457" s="26"/>
    </row>
    <row r="458" ht="15.75" customHeight="1">
      <c r="E458" s="54"/>
      <c r="K458" s="26"/>
      <c r="L458" s="26"/>
    </row>
    <row r="459" ht="15.75" customHeight="1">
      <c r="E459" s="54"/>
      <c r="K459" s="26"/>
      <c r="L459" s="26"/>
    </row>
    <row r="460" ht="15.75" customHeight="1">
      <c r="E460" s="54"/>
      <c r="K460" s="26"/>
      <c r="L460" s="26"/>
    </row>
    <row r="461" ht="15.75" customHeight="1">
      <c r="E461" s="54"/>
      <c r="K461" s="26"/>
      <c r="L461" s="26"/>
    </row>
    <row r="462" ht="15.75" customHeight="1">
      <c r="E462" s="54"/>
      <c r="K462" s="26"/>
      <c r="L462" s="26"/>
    </row>
    <row r="463" ht="15.75" customHeight="1">
      <c r="E463" s="54"/>
      <c r="K463" s="26"/>
      <c r="L463" s="26"/>
    </row>
    <row r="464" ht="15.75" customHeight="1">
      <c r="E464" s="54"/>
      <c r="K464" s="26"/>
      <c r="L464" s="26"/>
    </row>
    <row r="465" ht="15.75" customHeight="1">
      <c r="E465" s="54"/>
      <c r="K465" s="26"/>
      <c r="L465" s="26"/>
    </row>
    <row r="466" ht="15.75" customHeight="1">
      <c r="E466" s="54"/>
      <c r="K466" s="26"/>
      <c r="L466" s="26"/>
    </row>
    <row r="467" ht="15.75" customHeight="1">
      <c r="E467" s="54"/>
      <c r="K467" s="26"/>
      <c r="L467" s="26"/>
    </row>
    <row r="468" ht="15.75" customHeight="1">
      <c r="E468" s="54"/>
      <c r="K468" s="26"/>
      <c r="L468" s="26"/>
    </row>
    <row r="469" ht="15.75" customHeight="1">
      <c r="E469" s="54"/>
      <c r="K469" s="26"/>
      <c r="L469" s="26"/>
    </row>
    <row r="470" ht="15.75" customHeight="1">
      <c r="E470" s="54"/>
      <c r="K470" s="26"/>
      <c r="L470" s="26"/>
    </row>
    <row r="471" ht="15.75" customHeight="1">
      <c r="E471" s="54"/>
      <c r="K471" s="26"/>
      <c r="L471" s="26"/>
    </row>
    <row r="472" ht="15.75" customHeight="1">
      <c r="E472" s="54"/>
      <c r="K472" s="26"/>
      <c r="L472" s="26"/>
    </row>
    <row r="473" ht="15.75" customHeight="1">
      <c r="E473" s="54"/>
      <c r="K473" s="26"/>
      <c r="L473" s="26"/>
    </row>
    <row r="474" ht="15.75" customHeight="1">
      <c r="E474" s="54"/>
      <c r="K474" s="26"/>
      <c r="L474" s="26"/>
    </row>
    <row r="475" ht="15.75" customHeight="1">
      <c r="E475" s="54"/>
      <c r="K475" s="26"/>
      <c r="L475" s="26"/>
    </row>
    <row r="476" ht="15.75" customHeight="1">
      <c r="E476" s="54"/>
      <c r="K476" s="26"/>
      <c r="L476" s="26"/>
    </row>
    <row r="477" ht="15.75" customHeight="1">
      <c r="E477" s="54"/>
      <c r="K477" s="26"/>
      <c r="L477" s="26"/>
    </row>
    <row r="478" ht="15.75" customHeight="1">
      <c r="E478" s="54"/>
      <c r="K478" s="26"/>
      <c r="L478" s="26"/>
    </row>
    <row r="479" ht="15.75" customHeight="1">
      <c r="E479" s="54"/>
      <c r="K479" s="26"/>
      <c r="L479" s="26"/>
    </row>
    <row r="480" ht="15.75" customHeight="1">
      <c r="E480" s="54"/>
      <c r="K480" s="26"/>
      <c r="L480" s="26"/>
    </row>
    <row r="481" ht="15.75" customHeight="1">
      <c r="E481" s="54"/>
      <c r="K481" s="26"/>
      <c r="L481" s="26"/>
    </row>
    <row r="482" ht="15.75" customHeight="1">
      <c r="E482" s="54"/>
      <c r="K482" s="26"/>
      <c r="L482" s="26"/>
    </row>
    <row r="483" ht="15.75" customHeight="1">
      <c r="E483" s="54"/>
      <c r="K483" s="26"/>
      <c r="L483" s="26"/>
    </row>
    <row r="484" ht="15.75" customHeight="1">
      <c r="E484" s="54"/>
      <c r="K484" s="26"/>
      <c r="L484" s="26"/>
    </row>
    <row r="485" ht="15.75" customHeight="1">
      <c r="E485" s="54"/>
      <c r="K485" s="26"/>
      <c r="L485" s="26"/>
    </row>
    <row r="486" ht="15.75" customHeight="1">
      <c r="E486" s="54"/>
      <c r="K486" s="26"/>
      <c r="L486" s="26"/>
    </row>
    <row r="487" ht="15.75" customHeight="1">
      <c r="E487" s="54"/>
      <c r="K487" s="26"/>
      <c r="L487" s="26"/>
    </row>
    <row r="488" ht="15.75" customHeight="1">
      <c r="E488" s="54"/>
      <c r="K488" s="26"/>
      <c r="L488" s="26"/>
    </row>
    <row r="489" ht="15.75" customHeight="1">
      <c r="E489" s="54"/>
      <c r="K489" s="26"/>
      <c r="L489" s="26"/>
    </row>
    <row r="490" ht="15.75" customHeight="1">
      <c r="E490" s="54"/>
      <c r="K490" s="26"/>
      <c r="L490" s="26"/>
    </row>
    <row r="491" ht="15.75" customHeight="1">
      <c r="E491" s="54"/>
      <c r="K491" s="26"/>
      <c r="L491" s="26"/>
    </row>
    <row r="492" ht="15.75" customHeight="1">
      <c r="E492" s="54"/>
      <c r="K492" s="26"/>
      <c r="L492" s="26"/>
    </row>
    <row r="493" ht="15.75" customHeight="1">
      <c r="E493" s="54"/>
      <c r="K493" s="26"/>
      <c r="L493" s="26"/>
    </row>
    <row r="494" ht="15.75" customHeight="1">
      <c r="E494" s="54"/>
      <c r="K494" s="26"/>
      <c r="L494" s="26"/>
    </row>
    <row r="495" ht="15.75" customHeight="1">
      <c r="E495" s="54"/>
      <c r="K495" s="26"/>
      <c r="L495" s="26"/>
    </row>
    <row r="496" ht="15.75" customHeight="1">
      <c r="E496" s="54"/>
      <c r="K496" s="26"/>
      <c r="L496" s="26"/>
    </row>
    <row r="497" ht="15.75" customHeight="1">
      <c r="E497" s="54"/>
      <c r="K497" s="26"/>
      <c r="L497" s="26"/>
    </row>
    <row r="498" ht="15.75" customHeight="1">
      <c r="E498" s="54"/>
      <c r="K498" s="26"/>
      <c r="L498" s="26"/>
    </row>
    <row r="499" ht="15.75" customHeight="1">
      <c r="E499" s="54"/>
      <c r="K499" s="26"/>
      <c r="L499" s="26"/>
    </row>
    <row r="500" ht="15.75" customHeight="1">
      <c r="E500" s="54"/>
      <c r="K500" s="26"/>
      <c r="L500" s="26"/>
    </row>
    <row r="501" ht="15.75" customHeight="1">
      <c r="E501" s="54"/>
      <c r="K501" s="26"/>
      <c r="L501" s="26"/>
    </row>
    <row r="502" ht="15.75" customHeight="1">
      <c r="E502" s="54"/>
      <c r="K502" s="26"/>
      <c r="L502" s="26"/>
    </row>
    <row r="503" ht="15.75" customHeight="1">
      <c r="E503" s="54"/>
      <c r="K503" s="26"/>
      <c r="L503" s="26"/>
    </row>
    <row r="504" ht="15.75" customHeight="1">
      <c r="E504" s="54"/>
      <c r="K504" s="26"/>
      <c r="L504" s="26"/>
    </row>
    <row r="505" ht="15.75" customHeight="1">
      <c r="E505" s="54"/>
      <c r="K505" s="26"/>
      <c r="L505" s="26"/>
    </row>
    <row r="506" ht="15.75" customHeight="1">
      <c r="E506" s="54"/>
      <c r="K506" s="26"/>
      <c r="L506" s="26"/>
    </row>
    <row r="507" ht="15.75" customHeight="1">
      <c r="E507" s="54"/>
      <c r="K507" s="26"/>
      <c r="L507" s="26"/>
    </row>
    <row r="508" ht="15.75" customHeight="1">
      <c r="E508" s="54"/>
      <c r="K508" s="26"/>
      <c r="L508" s="26"/>
    </row>
    <row r="509" ht="15.75" customHeight="1">
      <c r="E509" s="54"/>
      <c r="K509" s="26"/>
      <c r="L509" s="26"/>
    </row>
    <row r="510" ht="15.75" customHeight="1">
      <c r="E510" s="54"/>
      <c r="K510" s="26"/>
      <c r="L510" s="26"/>
    </row>
    <row r="511" ht="15.75" customHeight="1">
      <c r="E511" s="54"/>
      <c r="K511" s="26"/>
      <c r="L511" s="26"/>
    </row>
    <row r="512" ht="15.75" customHeight="1">
      <c r="E512" s="54"/>
      <c r="K512" s="26"/>
      <c r="L512" s="26"/>
    </row>
    <row r="513" ht="15.75" customHeight="1">
      <c r="E513" s="54"/>
      <c r="K513" s="26"/>
      <c r="L513" s="26"/>
    </row>
    <row r="514" ht="15.75" customHeight="1">
      <c r="E514" s="54"/>
      <c r="K514" s="26"/>
      <c r="L514" s="26"/>
    </row>
    <row r="515" ht="15.75" customHeight="1">
      <c r="E515" s="54"/>
      <c r="K515" s="26"/>
      <c r="L515" s="26"/>
    </row>
    <row r="516" ht="15.75" customHeight="1">
      <c r="E516" s="54"/>
      <c r="K516" s="26"/>
      <c r="L516" s="26"/>
    </row>
    <row r="517" ht="15.75" customHeight="1">
      <c r="E517" s="54"/>
      <c r="K517" s="26"/>
      <c r="L517" s="26"/>
    </row>
    <row r="518" ht="15.75" customHeight="1">
      <c r="E518" s="54"/>
      <c r="K518" s="26"/>
      <c r="L518" s="26"/>
    </row>
    <row r="519" ht="15.75" customHeight="1">
      <c r="E519" s="54"/>
      <c r="K519" s="26"/>
      <c r="L519" s="26"/>
    </row>
    <row r="520" ht="15.75" customHeight="1">
      <c r="E520" s="54"/>
      <c r="K520" s="26"/>
      <c r="L520" s="26"/>
    </row>
    <row r="521" ht="15.75" customHeight="1">
      <c r="E521" s="54"/>
      <c r="K521" s="26"/>
      <c r="L521" s="26"/>
    </row>
    <row r="522" ht="15.75" customHeight="1">
      <c r="E522" s="54"/>
      <c r="K522" s="26"/>
      <c r="L522" s="26"/>
    </row>
    <row r="523" ht="15.75" customHeight="1">
      <c r="E523" s="54"/>
      <c r="K523" s="26"/>
      <c r="L523" s="26"/>
    </row>
    <row r="524" ht="15.75" customHeight="1">
      <c r="E524" s="54"/>
      <c r="K524" s="26"/>
      <c r="L524" s="26"/>
    </row>
    <row r="525" ht="15.75" customHeight="1">
      <c r="E525" s="54"/>
      <c r="K525" s="26"/>
      <c r="L525" s="26"/>
    </row>
    <row r="526" ht="15.75" customHeight="1">
      <c r="E526" s="54"/>
      <c r="K526" s="26"/>
      <c r="L526" s="26"/>
    </row>
    <row r="527" ht="15.75" customHeight="1">
      <c r="E527" s="54"/>
      <c r="K527" s="26"/>
      <c r="L527" s="26"/>
    </row>
    <row r="528" ht="15.75" customHeight="1">
      <c r="E528" s="54"/>
      <c r="K528" s="26"/>
      <c r="L528" s="26"/>
    </row>
    <row r="529" ht="15.75" customHeight="1">
      <c r="E529" s="54"/>
      <c r="K529" s="26"/>
      <c r="L529" s="26"/>
    </row>
    <row r="530" ht="15.75" customHeight="1">
      <c r="E530" s="54"/>
      <c r="K530" s="26"/>
      <c r="L530" s="26"/>
    </row>
    <row r="531" ht="15.75" customHeight="1">
      <c r="E531" s="54"/>
      <c r="K531" s="26"/>
      <c r="L531" s="26"/>
    </row>
    <row r="532" ht="15.75" customHeight="1">
      <c r="E532" s="54"/>
      <c r="K532" s="26"/>
      <c r="L532" s="26"/>
    </row>
    <row r="533" ht="15.75" customHeight="1">
      <c r="E533" s="54"/>
      <c r="K533" s="26"/>
      <c r="L533" s="26"/>
    </row>
    <row r="534" ht="15.75" customHeight="1">
      <c r="E534" s="54"/>
      <c r="K534" s="26"/>
      <c r="L534" s="26"/>
    </row>
    <row r="535" ht="15.75" customHeight="1">
      <c r="E535" s="54"/>
      <c r="K535" s="26"/>
      <c r="L535" s="26"/>
    </row>
    <row r="536" ht="15.75" customHeight="1">
      <c r="E536" s="54"/>
      <c r="K536" s="26"/>
      <c r="L536" s="26"/>
    </row>
    <row r="537" ht="15.75" customHeight="1">
      <c r="E537" s="54"/>
      <c r="K537" s="26"/>
      <c r="L537" s="26"/>
    </row>
    <row r="538" ht="15.75" customHeight="1">
      <c r="E538" s="54"/>
      <c r="K538" s="26"/>
      <c r="L538" s="26"/>
    </row>
    <row r="539" ht="15.75" customHeight="1">
      <c r="E539" s="54"/>
      <c r="K539" s="26"/>
      <c r="L539" s="26"/>
    </row>
    <row r="540" ht="15.75" customHeight="1">
      <c r="E540" s="54"/>
      <c r="K540" s="26"/>
      <c r="L540" s="26"/>
    </row>
    <row r="541" ht="15.75" customHeight="1">
      <c r="E541" s="54"/>
      <c r="K541" s="26"/>
      <c r="L541" s="26"/>
    </row>
    <row r="542" ht="15.75" customHeight="1">
      <c r="E542" s="54"/>
      <c r="K542" s="26"/>
      <c r="L542" s="26"/>
    </row>
    <row r="543" ht="15.75" customHeight="1">
      <c r="E543" s="54"/>
      <c r="K543" s="26"/>
      <c r="L543" s="26"/>
    </row>
    <row r="544" ht="15.75" customHeight="1">
      <c r="E544" s="54"/>
      <c r="K544" s="26"/>
      <c r="L544" s="26"/>
    </row>
    <row r="545" ht="15.75" customHeight="1">
      <c r="E545" s="54"/>
      <c r="K545" s="26"/>
      <c r="L545" s="26"/>
    </row>
    <row r="546" ht="15.75" customHeight="1">
      <c r="E546" s="54"/>
      <c r="K546" s="26"/>
      <c r="L546" s="26"/>
    </row>
    <row r="547" ht="15.75" customHeight="1">
      <c r="E547" s="54"/>
      <c r="K547" s="26"/>
      <c r="L547" s="26"/>
    </row>
    <row r="548" ht="15.75" customHeight="1">
      <c r="E548" s="54"/>
      <c r="K548" s="26"/>
      <c r="L548" s="26"/>
    </row>
    <row r="549" ht="15.75" customHeight="1">
      <c r="E549" s="54"/>
      <c r="K549" s="26"/>
      <c r="L549" s="26"/>
    </row>
    <row r="550" ht="15.75" customHeight="1">
      <c r="E550" s="54"/>
      <c r="K550" s="26"/>
      <c r="L550" s="26"/>
    </row>
    <row r="551" ht="15.75" customHeight="1">
      <c r="E551" s="54"/>
      <c r="K551" s="26"/>
      <c r="L551" s="26"/>
    </row>
    <row r="552" ht="15.75" customHeight="1">
      <c r="E552" s="54"/>
      <c r="K552" s="26"/>
      <c r="L552" s="26"/>
    </row>
    <row r="553" ht="15.75" customHeight="1">
      <c r="E553" s="54"/>
      <c r="K553" s="26"/>
      <c r="L553" s="26"/>
    </row>
    <row r="554" ht="15.75" customHeight="1">
      <c r="E554" s="54"/>
      <c r="K554" s="26"/>
      <c r="L554" s="26"/>
    </row>
    <row r="555" ht="15.75" customHeight="1">
      <c r="E555" s="54"/>
      <c r="K555" s="26"/>
      <c r="L555" s="26"/>
    </row>
    <row r="556" ht="15.75" customHeight="1">
      <c r="E556" s="54"/>
      <c r="K556" s="26"/>
      <c r="L556" s="26"/>
    </row>
    <row r="557" ht="15.75" customHeight="1">
      <c r="E557" s="54"/>
      <c r="K557" s="26"/>
      <c r="L557" s="26"/>
    </row>
    <row r="558" ht="15.75" customHeight="1">
      <c r="E558" s="54"/>
      <c r="K558" s="26"/>
      <c r="L558" s="26"/>
    </row>
    <row r="559" ht="15.75" customHeight="1">
      <c r="E559" s="54"/>
      <c r="K559" s="26"/>
      <c r="L559" s="26"/>
    </row>
    <row r="560" ht="15.75" customHeight="1">
      <c r="E560" s="54"/>
      <c r="K560" s="26"/>
      <c r="L560" s="26"/>
    </row>
    <row r="561" ht="15.75" customHeight="1">
      <c r="E561" s="54"/>
      <c r="K561" s="26"/>
      <c r="L561" s="26"/>
    </row>
    <row r="562" ht="15.75" customHeight="1">
      <c r="E562" s="54"/>
      <c r="K562" s="26"/>
      <c r="L562" s="26"/>
    </row>
    <row r="563" ht="15.75" customHeight="1">
      <c r="E563" s="54"/>
      <c r="K563" s="26"/>
      <c r="L563" s="26"/>
    </row>
    <row r="564" ht="15.75" customHeight="1">
      <c r="E564" s="54"/>
      <c r="K564" s="26"/>
      <c r="L564" s="26"/>
    </row>
    <row r="565" ht="15.75" customHeight="1">
      <c r="E565" s="54"/>
      <c r="K565" s="26"/>
      <c r="L565" s="26"/>
    </row>
    <row r="566" ht="15.75" customHeight="1">
      <c r="E566" s="54"/>
      <c r="K566" s="26"/>
      <c r="L566" s="26"/>
    </row>
    <row r="567" ht="15.75" customHeight="1">
      <c r="E567" s="54"/>
      <c r="K567" s="26"/>
      <c r="L567" s="26"/>
    </row>
    <row r="568" ht="15.75" customHeight="1">
      <c r="E568" s="54"/>
      <c r="K568" s="26"/>
      <c r="L568" s="26"/>
    </row>
    <row r="569" ht="15.75" customHeight="1">
      <c r="E569" s="54"/>
      <c r="K569" s="26"/>
      <c r="L569" s="26"/>
    </row>
    <row r="570" ht="15.75" customHeight="1">
      <c r="E570" s="54"/>
      <c r="K570" s="26"/>
      <c r="L570" s="26"/>
    </row>
    <row r="571" ht="15.75" customHeight="1">
      <c r="E571" s="54"/>
      <c r="K571" s="26"/>
      <c r="L571" s="26"/>
    </row>
    <row r="572" ht="15.75" customHeight="1">
      <c r="E572" s="54"/>
      <c r="K572" s="26"/>
      <c r="L572" s="26"/>
    </row>
    <row r="573" ht="15.75" customHeight="1">
      <c r="E573" s="54"/>
      <c r="K573" s="26"/>
      <c r="L573" s="26"/>
    </row>
    <row r="574" ht="15.75" customHeight="1">
      <c r="E574" s="54"/>
      <c r="K574" s="26"/>
      <c r="L574" s="26"/>
    </row>
    <row r="575" ht="15.75" customHeight="1">
      <c r="E575" s="54"/>
      <c r="K575" s="26"/>
      <c r="L575" s="26"/>
    </row>
    <row r="576" ht="15.75" customHeight="1">
      <c r="E576" s="54"/>
      <c r="K576" s="26"/>
      <c r="L576" s="26"/>
    </row>
    <row r="577" ht="15.75" customHeight="1">
      <c r="E577" s="54"/>
      <c r="K577" s="26"/>
      <c r="L577" s="26"/>
    </row>
    <row r="578" ht="15.75" customHeight="1">
      <c r="E578" s="54"/>
      <c r="K578" s="26"/>
      <c r="L578" s="26"/>
    </row>
    <row r="579" ht="15.75" customHeight="1">
      <c r="E579" s="54"/>
      <c r="K579" s="26"/>
      <c r="L579" s="26"/>
    </row>
    <row r="580" ht="15.75" customHeight="1">
      <c r="E580" s="54"/>
      <c r="K580" s="26"/>
      <c r="L580" s="26"/>
    </row>
    <row r="581" ht="15.75" customHeight="1">
      <c r="E581" s="54"/>
      <c r="K581" s="26"/>
      <c r="L581" s="26"/>
    </row>
    <row r="582" ht="15.75" customHeight="1">
      <c r="E582" s="54"/>
      <c r="K582" s="26"/>
      <c r="L582" s="26"/>
    </row>
    <row r="583" ht="15.75" customHeight="1">
      <c r="E583" s="54"/>
      <c r="K583" s="26"/>
      <c r="L583" s="26"/>
    </row>
    <row r="584" ht="15.75" customHeight="1">
      <c r="E584" s="54"/>
      <c r="K584" s="26"/>
      <c r="L584" s="26"/>
    </row>
    <row r="585" ht="15.75" customHeight="1">
      <c r="E585" s="54"/>
      <c r="K585" s="26"/>
      <c r="L585" s="26"/>
    </row>
    <row r="586" ht="15.75" customHeight="1">
      <c r="E586" s="54"/>
      <c r="K586" s="26"/>
      <c r="L586" s="26"/>
    </row>
    <row r="587" ht="15.75" customHeight="1">
      <c r="E587" s="54"/>
      <c r="K587" s="26"/>
      <c r="L587" s="26"/>
    </row>
    <row r="588" ht="15.75" customHeight="1">
      <c r="E588" s="54"/>
      <c r="K588" s="26"/>
      <c r="L588" s="26"/>
    </row>
    <row r="589" ht="15.75" customHeight="1">
      <c r="E589" s="54"/>
      <c r="K589" s="26"/>
      <c r="L589" s="26"/>
    </row>
    <row r="590" ht="15.75" customHeight="1">
      <c r="E590" s="54"/>
      <c r="K590" s="26"/>
      <c r="L590" s="26"/>
    </row>
    <row r="591" ht="15.75" customHeight="1">
      <c r="E591" s="54"/>
      <c r="K591" s="26"/>
      <c r="L591" s="26"/>
    </row>
    <row r="592" ht="15.75" customHeight="1">
      <c r="E592" s="54"/>
      <c r="K592" s="26"/>
      <c r="L592" s="26"/>
    </row>
    <row r="593" ht="15.75" customHeight="1">
      <c r="E593" s="54"/>
      <c r="K593" s="26"/>
      <c r="L593" s="26"/>
    </row>
    <row r="594" ht="15.75" customHeight="1">
      <c r="E594" s="54"/>
      <c r="K594" s="26"/>
      <c r="L594" s="26"/>
    </row>
    <row r="595" ht="15.75" customHeight="1">
      <c r="E595" s="54"/>
      <c r="K595" s="26"/>
      <c r="L595" s="26"/>
    </row>
    <row r="596" ht="15.75" customHeight="1">
      <c r="E596" s="54"/>
      <c r="K596" s="26"/>
      <c r="L596" s="26"/>
    </row>
    <row r="597" ht="15.75" customHeight="1">
      <c r="E597" s="54"/>
      <c r="K597" s="26"/>
      <c r="L597" s="26"/>
    </row>
    <row r="598" ht="15.75" customHeight="1">
      <c r="E598" s="54"/>
      <c r="K598" s="26"/>
      <c r="L598" s="26"/>
    </row>
    <row r="599" ht="15.75" customHeight="1">
      <c r="E599" s="54"/>
      <c r="K599" s="26"/>
      <c r="L599" s="26"/>
    </row>
    <row r="600" ht="15.75" customHeight="1">
      <c r="E600" s="54"/>
      <c r="K600" s="26"/>
      <c r="L600" s="26"/>
    </row>
    <row r="601" ht="15.75" customHeight="1">
      <c r="E601" s="54"/>
      <c r="K601" s="26"/>
      <c r="L601" s="26"/>
    </row>
    <row r="602" ht="15.75" customHeight="1">
      <c r="E602" s="54"/>
      <c r="K602" s="26"/>
      <c r="L602" s="26"/>
    </row>
    <row r="603" ht="15.75" customHeight="1">
      <c r="E603" s="54"/>
      <c r="K603" s="26"/>
      <c r="L603" s="26"/>
    </row>
    <row r="604" ht="15.75" customHeight="1">
      <c r="E604" s="54"/>
      <c r="K604" s="26"/>
      <c r="L604" s="26"/>
    </row>
    <row r="605" ht="15.75" customHeight="1">
      <c r="E605" s="54"/>
      <c r="K605" s="26"/>
      <c r="L605" s="26"/>
    </row>
    <row r="606" ht="15.75" customHeight="1">
      <c r="E606" s="54"/>
      <c r="K606" s="26"/>
      <c r="L606" s="26"/>
    </row>
    <row r="607" ht="15.75" customHeight="1">
      <c r="E607" s="54"/>
      <c r="K607" s="26"/>
      <c r="L607" s="26"/>
    </row>
    <row r="608" ht="15.75" customHeight="1">
      <c r="E608" s="54"/>
      <c r="K608" s="26"/>
      <c r="L608" s="26"/>
    </row>
    <row r="609" ht="15.75" customHeight="1">
      <c r="E609" s="54"/>
      <c r="K609" s="26"/>
      <c r="L609" s="26"/>
    </row>
    <row r="610" ht="15.75" customHeight="1">
      <c r="E610" s="54"/>
      <c r="K610" s="26"/>
      <c r="L610" s="26"/>
    </row>
    <row r="611" ht="15.75" customHeight="1">
      <c r="E611" s="54"/>
      <c r="K611" s="26"/>
      <c r="L611" s="26"/>
    </row>
    <row r="612" ht="15.75" customHeight="1">
      <c r="E612" s="54"/>
      <c r="K612" s="26"/>
      <c r="L612" s="26"/>
    </row>
    <row r="613" ht="15.75" customHeight="1">
      <c r="E613" s="54"/>
      <c r="K613" s="26"/>
      <c r="L613" s="26"/>
    </row>
    <row r="614" ht="15.75" customHeight="1">
      <c r="E614" s="54"/>
      <c r="K614" s="26"/>
      <c r="L614" s="26"/>
    </row>
    <row r="615" ht="15.75" customHeight="1">
      <c r="E615" s="54"/>
      <c r="K615" s="26"/>
      <c r="L615" s="26"/>
    </row>
    <row r="616" ht="15.75" customHeight="1">
      <c r="E616" s="54"/>
      <c r="K616" s="26"/>
      <c r="L616" s="26"/>
    </row>
    <row r="617" ht="15.75" customHeight="1">
      <c r="E617" s="54"/>
      <c r="K617" s="26"/>
      <c r="L617" s="26"/>
    </row>
    <row r="618" ht="15.75" customHeight="1">
      <c r="E618" s="54"/>
      <c r="K618" s="26"/>
      <c r="L618" s="26"/>
    </row>
    <row r="619" ht="15.75" customHeight="1">
      <c r="E619" s="54"/>
      <c r="K619" s="26"/>
      <c r="L619" s="26"/>
    </row>
    <row r="620" ht="15.75" customHeight="1">
      <c r="E620" s="54"/>
      <c r="K620" s="26"/>
      <c r="L620" s="26"/>
    </row>
    <row r="621" ht="15.75" customHeight="1">
      <c r="E621" s="54"/>
      <c r="K621" s="26"/>
      <c r="L621" s="26"/>
    </row>
    <row r="622" ht="15.75" customHeight="1">
      <c r="E622" s="54"/>
      <c r="K622" s="26"/>
      <c r="L622" s="26"/>
    </row>
    <row r="623" ht="15.75" customHeight="1">
      <c r="E623" s="54"/>
      <c r="K623" s="26"/>
      <c r="L623" s="26"/>
    </row>
    <row r="624" ht="15.75" customHeight="1">
      <c r="E624" s="54"/>
      <c r="K624" s="26"/>
      <c r="L624" s="26"/>
    </row>
    <row r="625" ht="15.75" customHeight="1">
      <c r="E625" s="54"/>
      <c r="K625" s="26"/>
      <c r="L625" s="26"/>
    </row>
    <row r="626" ht="15.75" customHeight="1">
      <c r="E626" s="54"/>
      <c r="K626" s="26"/>
      <c r="L626" s="26"/>
    </row>
    <row r="627" ht="15.75" customHeight="1">
      <c r="E627" s="54"/>
      <c r="K627" s="26"/>
      <c r="L627" s="26"/>
    </row>
    <row r="628" ht="15.75" customHeight="1">
      <c r="E628" s="54"/>
      <c r="K628" s="26"/>
      <c r="L628" s="26"/>
    </row>
    <row r="629" ht="15.75" customHeight="1">
      <c r="E629" s="54"/>
      <c r="K629" s="26"/>
      <c r="L629" s="26"/>
    </row>
    <row r="630" ht="15.75" customHeight="1">
      <c r="E630" s="54"/>
      <c r="K630" s="26"/>
      <c r="L630" s="26"/>
    </row>
    <row r="631" ht="15.75" customHeight="1">
      <c r="E631" s="54"/>
      <c r="K631" s="26"/>
      <c r="L631" s="26"/>
    </row>
    <row r="632" ht="15.75" customHeight="1">
      <c r="E632" s="54"/>
      <c r="K632" s="26"/>
      <c r="L632" s="26"/>
    </row>
    <row r="633" ht="15.75" customHeight="1">
      <c r="E633" s="54"/>
      <c r="K633" s="26"/>
      <c r="L633" s="26"/>
    </row>
    <row r="634" ht="15.75" customHeight="1">
      <c r="E634" s="54"/>
      <c r="K634" s="26"/>
      <c r="L634" s="26"/>
    </row>
    <row r="635" ht="15.75" customHeight="1">
      <c r="E635" s="54"/>
      <c r="K635" s="26"/>
      <c r="L635" s="26"/>
    </row>
    <row r="636" ht="15.75" customHeight="1">
      <c r="E636" s="54"/>
      <c r="K636" s="26"/>
      <c r="L636" s="26"/>
    </row>
    <row r="637" ht="15.75" customHeight="1">
      <c r="E637" s="54"/>
      <c r="K637" s="26"/>
      <c r="L637" s="26"/>
    </row>
    <row r="638" ht="15.75" customHeight="1">
      <c r="E638" s="54"/>
      <c r="K638" s="26"/>
      <c r="L638" s="26"/>
    </row>
    <row r="639" ht="15.75" customHeight="1">
      <c r="E639" s="54"/>
      <c r="K639" s="26"/>
      <c r="L639" s="26"/>
    </row>
    <row r="640" ht="15.75" customHeight="1">
      <c r="E640" s="54"/>
      <c r="K640" s="26"/>
      <c r="L640" s="26"/>
    </row>
    <row r="641" ht="15.75" customHeight="1">
      <c r="E641" s="54"/>
      <c r="K641" s="26"/>
      <c r="L641" s="26"/>
    </row>
    <row r="642" ht="15.75" customHeight="1">
      <c r="E642" s="54"/>
      <c r="K642" s="26"/>
      <c r="L642" s="26"/>
    </row>
    <row r="643" ht="15.75" customHeight="1">
      <c r="E643" s="54"/>
      <c r="K643" s="26"/>
      <c r="L643" s="26"/>
    </row>
    <row r="644" ht="15.75" customHeight="1">
      <c r="E644" s="54"/>
      <c r="K644" s="26"/>
      <c r="L644" s="26"/>
    </row>
    <row r="645" ht="15.75" customHeight="1">
      <c r="E645" s="54"/>
      <c r="K645" s="26"/>
      <c r="L645" s="26"/>
    </row>
    <row r="646" ht="15.75" customHeight="1">
      <c r="E646" s="54"/>
      <c r="K646" s="26"/>
      <c r="L646" s="26"/>
    </row>
    <row r="647" ht="15.75" customHeight="1">
      <c r="E647" s="54"/>
      <c r="K647" s="26"/>
      <c r="L647" s="26"/>
    </row>
    <row r="648" ht="15.75" customHeight="1">
      <c r="E648" s="54"/>
      <c r="K648" s="26"/>
      <c r="L648" s="26"/>
    </row>
    <row r="649" ht="15.75" customHeight="1">
      <c r="E649" s="54"/>
      <c r="K649" s="26"/>
      <c r="L649" s="26"/>
    </row>
    <row r="650" ht="15.75" customHeight="1">
      <c r="E650" s="54"/>
      <c r="K650" s="26"/>
      <c r="L650" s="26"/>
    </row>
    <row r="651" ht="15.75" customHeight="1">
      <c r="E651" s="54"/>
      <c r="K651" s="26"/>
      <c r="L651" s="26"/>
    </row>
    <row r="652" ht="15.75" customHeight="1">
      <c r="E652" s="54"/>
      <c r="K652" s="26"/>
      <c r="L652" s="26"/>
    </row>
    <row r="653" ht="15.75" customHeight="1">
      <c r="E653" s="54"/>
      <c r="K653" s="26"/>
      <c r="L653" s="26"/>
    </row>
    <row r="654" ht="15.75" customHeight="1">
      <c r="E654" s="54"/>
      <c r="K654" s="26"/>
      <c r="L654" s="26"/>
    </row>
    <row r="655" ht="15.75" customHeight="1">
      <c r="E655" s="54"/>
      <c r="K655" s="26"/>
      <c r="L655" s="26"/>
    </row>
    <row r="656" ht="15.75" customHeight="1">
      <c r="E656" s="54"/>
      <c r="K656" s="26"/>
      <c r="L656" s="26"/>
    </row>
    <row r="657" ht="15.75" customHeight="1">
      <c r="E657" s="54"/>
      <c r="K657" s="26"/>
      <c r="L657" s="26"/>
    </row>
    <row r="658" ht="15.75" customHeight="1">
      <c r="E658" s="54"/>
      <c r="K658" s="26"/>
      <c r="L658" s="26"/>
    </row>
    <row r="659" ht="15.75" customHeight="1">
      <c r="E659" s="54"/>
      <c r="K659" s="26"/>
      <c r="L659" s="26"/>
    </row>
    <row r="660" ht="15.75" customHeight="1">
      <c r="E660" s="54"/>
      <c r="K660" s="26"/>
      <c r="L660" s="26"/>
    </row>
    <row r="661" ht="15.75" customHeight="1">
      <c r="E661" s="54"/>
      <c r="K661" s="26"/>
      <c r="L661" s="26"/>
    </row>
    <row r="662" ht="15.75" customHeight="1">
      <c r="E662" s="54"/>
      <c r="K662" s="26"/>
      <c r="L662" s="26"/>
    </row>
    <row r="663" ht="15.75" customHeight="1">
      <c r="E663" s="54"/>
      <c r="K663" s="26"/>
      <c r="L663" s="26"/>
    </row>
    <row r="664" ht="15.75" customHeight="1">
      <c r="E664" s="54"/>
      <c r="K664" s="26"/>
      <c r="L664" s="26"/>
    </row>
    <row r="665" ht="15.75" customHeight="1">
      <c r="E665" s="54"/>
      <c r="K665" s="26"/>
      <c r="L665" s="26"/>
    </row>
    <row r="666" ht="15.75" customHeight="1">
      <c r="E666" s="54"/>
      <c r="K666" s="26"/>
      <c r="L666" s="26"/>
    </row>
    <row r="667" ht="15.75" customHeight="1">
      <c r="E667" s="54"/>
      <c r="K667" s="26"/>
      <c r="L667" s="26"/>
    </row>
    <row r="668" ht="15.75" customHeight="1">
      <c r="E668" s="54"/>
      <c r="K668" s="26"/>
      <c r="L668" s="26"/>
    </row>
    <row r="669" ht="15.75" customHeight="1">
      <c r="E669" s="54"/>
      <c r="K669" s="26"/>
      <c r="L669" s="26"/>
    </row>
    <row r="670" ht="15.75" customHeight="1">
      <c r="E670" s="54"/>
      <c r="K670" s="26"/>
      <c r="L670" s="26"/>
    </row>
    <row r="671" ht="15.75" customHeight="1">
      <c r="E671" s="54"/>
      <c r="K671" s="26"/>
      <c r="L671" s="26"/>
    </row>
    <row r="672" ht="15.75" customHeight="1">
      <c r="E672" s="54"/>
      <c r="K672" s="26"/>
      <c r="L672" s="26"/>
    </row>
    <row r="673" ht="15.75" customHeight="1">
      <c r="E673" s="54"/>
      <c r="K673" s="26"/>
      <c r="L673" s="26"/>
    </row>
    <row r="674" ht="15.75" customHeight="1">
      <c r="E674" s="54"/>
      <c r="K674" s="26"/>
      <c r="L674" s="26"/>
    </row>
    <row r="675" ht="15.75" customHeight="1">
      <c r="E675" s="54"/>
      <c r="K675" s="26"/>
      <c r="L675" s="26"/>
    </row>
    <row r="676" ht="15.75" customHeight="1">
      <c r="E676" s="54"/>
      <c r="K676" s="26"/>
      <c r="L676" s="26"/>
    </row>
    <row r="677" ht="15.75" customHeight="1">
      <c r="E677" s="54"/>
      <c r="K677" s="26"/>
      <c r="L677" s="26"/>
    </row>
    <row r="678" ht="15.75" customHeight="1">
      <c r="E678" s="54"/>
      <c r="K678" s="26"/>
      <c r="L678" s="26"/>
    </row>
    <row r="679" ht="15.75" customHeight="1">
      <c r="E679" s="54"/>
      <c r="K679" s="26"/>
      <c r="L679" s="26"/>
    </row>
    <row r="680" ht="15.75" customHeight="1">
      <c r="E680" s="54"/>
      <c r="K680" s="26"/>
      <c r="L680" s="26"/>
    </row>
    <row r="681" ht="15.75" customHeight="1">
      <c r="E681" s="54"/>
      <c r="K681" s="26"/>
      <c r="L681" s="26"/>
    </row>
    <row r="682" ht="15.75" customHeight="1">
      <c r="E682" s="54"/>
      <c r="K682" s="26"/>
      <c r="L682" s="26"/>
    </row>
    <row r="683" ht="15.75" customHeight="1">
      <c r="E683" s="54"/>
      <c r="K683" s="26"/>
      <c r="L683" s="26"/>
    </row>
    <row r="684" ht="15.75" customHeight="1">
      <c r="E684" s="54"/>
      <c r="K684" s="26"/>
      <c r="L684" s="26"/>
    </row>
    <row r="685" ht="15.75" customHeight="1">
      <c r="E685" s="54"/>
      <c r="K685" s="26"/>
      <c r="L685" s="26"/>
    </row>
    <row r="686" ht="15.75" customHeight="1">
      <c r="E686" s="54"/>
      <c r="K686" s="26"/>
      <c r="L686" s="26"/>
    </row>
    <row r="687" ht="15.75" customHeight="1">
      <c r="E687" s="54"/>
      <c r="K687" s="26"/>
      <c r="L687" s="26"/>
    </row>
    <row r="688" ht="15.75" customHeight="1">
      <c r="E688" s="54"/>
      <c r="K688" s="26"/>
      <c r="L688" s="26"/>
    </row>
    <row r="689" ht="15.75" customHeight="1">
      <c r="E689" s="54"/>
      <c r="K689" s="26"/>
      <c r="L689" s="26"/>
    </row>
    <row r="690" ht="15.75" customHeight="1">
      <c r="E690" s="54"/>
      <c r="K690" s="26"/>
      <c r="L690" s="26"/>
    </row>
    <row r="691" ht="15.75" customHeight="1">
      <c r="E691" s="54"/>
      <c r="K691" s="26"/>
      <c r="L691" s="26"/>
    </row>
    <row r="692" ht="15.75" customHeight="1">
      <c r="E692" s="54"/>
      <c r="K692" s="26"/>
      <c r="L692" s="26"/>
    </row>
    <row r="693" ht="15.75" customHeight="1">
      <c r="E693" s="54"/>
      <c r="K693" s="26"/>
      <c r="L693" s="26"/>
    </row>
    <row r="694" ht="15.75" customHeight="1">
      <c r="E694" s="54"/>
      <c r="K694" s="26"/>
      <c r="L694" s="26"/>
    </row>
    <row r="695" ht="15.75" customHeight="1">
      <c r="E695" s="54"/>
      <c r="K695" s="26"/>
      <c r="L695" s="26"/>
    </row>
    <row r="696" ht="15.75" customHeight="1">
      <c r="E696" s="54"/>
      <c r="K696" s="26"/>
      <c r="L696" s="26"/>
    </row>
    <row r="697" ht="15.75" customHeight="1">
      <c r="E697" s="54"/>
      <c r="K697" s="26"/>
      <c r="L697" s="26"/>
    </row>
    <row r="698" ht="15.75" customHeight="1">
      <c r="E698" s="54"/>
      <c r="K698" s="26"/>
      <c r="L698" s="26"/>
    </row>
    <row r="699" ht="15.75" customHeight="1">
      <c r="E699" s="54"/>
      <c r="K699" s="26"/>
      <c r="L699" s="26"/>
    </row>
    <row r="700" ht="15.75" customHeight="1">
      <c r="E700" s="54"/>
      <c r="K700" s="26"/>
      <c r="L700" s="26"/>
    </row>
    <row r="701" ht="15.75" customHeight="1">
      <c r="E701" s="54"/>
      <c r="K701" s="26"/>
      <c r="L701" s="26"/>
    </row>
    <row r="702" ht="15.75" customHeight="1">
      <c r="E702" s="54"/>
      <c r="K702" s="26"/>
      <c r="L702" s="26"/>
    </row>
    <row r="703" ht="15.75" customHeight="1">
      <c r="E703" s="54"/>
      <c r="K703" s="26"/>
      <c r="L703" s="26"/>
    </row>
    <row r="704" ht="15.75" customHeight="1">
      <c r="E704" s="54"/>
      <c r="K704" s="26"/>
      <c r="L704" s="26"/>
    </row>
    <row r="705" ht="15.75" customHeight="1">
      <c r="E705" s="54"/>
      <c r="K705" s="26"/>
      <c r="L705" s="26"/>
    </row>
    <row r="706" ht="15.75" customHeight="1">
      <c r="E706" s="54"/>
      <c r="K706" s="26"/>
      <c r="L706" s="26"/>
    </row>
    <row r="707" ht="15.75" customHeight="1">
      <c r="E707" s="54"/>
      <c r="K707" s="26"/>
      <c r="L707" s="26"/>
    </row>
    <row r="708" ht="15.75" customHeight="1">
      <c r="E708" s="54"/>
      <c r="K708" s="26"/>
      <c r="L708" s="26"/>
    </row>
    <row r="709" ht="15.75" customHeight="1">
      <c r="E709" s="54"/>
      <c r="K709" s="26"/>
      <c r="L709" s="26"/>
    </row>
    <row r="710" ht="15.75" customHeight="1">
      <c r="E710" s="54"/>
      <c r="K710" s="26"/>
      <c r="L710" s="26"/>
    </row>
    <row r="711" ht="15.75" customHeight="1">
      <c r="E711" s="54"/>
      <c r="K711" s="26"/>
      <c r="L711" s="26"/>
    </row>
    <row r="712" ht="15.75" customHeight="1">
      <c r="E712" s="54"/>
      <c r="K712" s="26"/>
      <c r="L712" s="26"/>
    </row>
    <row r="713" ht="15.75" customHeight="1">
      <c r="E713" s="54"/>
      <c r="K713" s="26"/>
      <c r="L713" s="26"/>
    </row>
    <row r="714" ht="15.75" customHeight="1">
      <c r="E714" s="54"/>
      <c r="K714" s="26"/>
      <c r="L714" s="26"/>
    </row>
    <row r="715" ht="15.75" customHeight="1">
      <c r="E715" s="54"/>
      <c r="K715" s="26"/>
      <c r="L715" s="26"/>
    </row>
    <row r="716" ht="15.75" customHeight="1">
      <c r="E716" s="54"/>
      <c r="K716" s="26"/>
      <c r="L716" s="26"/>
    </row>
    <row r="717" ht="15.75" customHeight="1">
      <c r="E717" s="54"/>
      <c r="K717" s="26"/>
      <c r="L717" s="26"/>
    </row>
    <row r="718" ht="15.75" customHeight="1">
      <c r="E718" s="54"/>
      <c r="K718" s="26"/>
      <c r="L718" s="26"/>
    </row>
    <row r="719" ht="15.75" customHeight="1">
      <c r="E719" s="54"/>
      <c r="K719" s="26"/>
      <c r="L719" s="26"/>
    </row>
    <row r="720" ht="15.75" customHeight="1">
      <c r="E720" s="54"/>
      <c r="K720" s="26"/>
      <c r="L720" s="26"/>
    </row>
    <row r="721" ht="15.75" customHeight="1">
      <c r="E721" s="54"/>
      <c r="K721" s="26"/>
      <c r="L721" s="26"/>
    </row>
    <row r="722" ht="15.75" customHeight="1">
      <c r="E722" s="54"/>
      <c r="K722" s="26"/>
      <c r="L722" s="26"/>
    </row>
    <row r="723" ht="15.75" customHeight="1">
      <c r="E723" s="54"/>
      <c r="K723" s="26"/>
      <c r="L723" s="26"/>
    </row>
    <row r="724" ht="15.75" customHeight="1">
      <c r="E724" s="54"/>
      <c r="K724" s="26"/>
      <c r="L724" s="26"/>
    </row>
    <row r="725" ht="15.75" customHeight="1">
      <c r="E725" s="54"/>
      <c r="K725" s="26"/>
      <c r="L725" s="26"/>
    </row>
    <row r="726" ht="15.75" customHeight="1">
      <c r="E726" s="54"/>
      <c r="K726" s="26"/>
      <c r="L726" s="26"/>
    </row>
    <row r="727" ht="15.75" customHeight="1">
      <c r="E727" s="54"/>
      <c r="K727" s="26"/>
      <c r="L727" s="26"/>
    </row>
    <row r="728" ht="15.75" customHeight="1">
      <c r="E728" s="54"/>
      <c r="K728" s="26"/>
      <c r="L728" s="26"/>
    </row>
    <row r="729" ht="15.75" customHeight="1">
      <c r="E729" s="54"/>
      <c r="K729" s="26"/>
      <c r="L729" s="26"/>
    </row>
    <row r="730" ht="15.75" customHeight="1">
      <c r="E730" s="54"/>
      <c r="K730" s="26"/>
      <c r="L730" s="26"/>
    </row>
    <row r="731" ht="15.75" customHeight="1">
      <c r="E731" s="54"/>
      <c r="K731" s="26"/>
      <c r="L731" s="26"/>
    </row>
    <row r="732" ht="15.75" customHeight="1">
      <c r="E732" s="54"/>
      <c r="K732" s="26"/>
      <c r="L732" s="26"/>
    </row>
    <row r="733" ht="15.75" customHeight="1">
      <c r="E733" s="54"/>
      <c r="K733" s="26"/>
      <c r="L733" s="26"/>
    </row>
    <row r="734" ht="15.75" customHeight="1">
      <c r="E734" s="54"/>
      <c r="K734" s="26"/>
      <c r="L734" s="26"/>
    </row>
    <row r="735" ht="15.75" customHeight="1">
      <c r="E735" s="54"/>
      <c r="K735" s="26"/>
      <c r="L735" s="26"/>
    </row>
    <row r="736" ht="15.75" customHeight="1">
      <c r="E736" s="54"/>
      <c r="K736" s="26"/>
      <c r="L736" s="26"/>
    </row>
    <row r="737" ht="15.75" customHeight="1">
      <c r="E737" s="54"/>
      <c r="K737" s="26"/>
      <c r="L737" s="26"/>
    </row>
    <row r="738" ht="15.75" customHeight="1">
      <c r="E738" s="54"/>
      <c r="K738" s="26"/>
      <c r="L738" s="26"/>
    </row>
    <row r="739" ht="15.75" customHeight="1">
      <c r="E739" s="54"/>
      <c r="K739" s="26"/>
      <c r="L739" s="26"/>
    </row>
    <row r="740" ht="15.75" customHeight="1">
      <c r="E740" s="54"/>
      <c r="K740" s="26"/>
      <c r="L740" s="26"/>
    </row>
    <row r="741" ht="15.75" customHeight="1">
      <c r="E741" s="54"/>
      <c r="K741" s="26"/>
      <c r="L741" s="26"/>
    </row>
    <row r="742" ht="15.75" customHeight="1">
      <c r="E742" s="54"/>
      <c r="K742" s="26"/>
      <c r="L742" s="26"/>
    </row>
    <row r="743" ht="15.75" customHeight="1">
      <c r="E743" s="54"/>
      <c r="K743" s="26"/>
      <c r="L743" s="26"/>
    </row>
    <row r="744" ht="15.75" customHeight="1">
      <c r="E744" s="54"/>
      <c r="K744" s="26"/>
      <c r="L744" s="26"/>
    </row>
    <row r="745" ht="15.75" customHeight="1">
      <c r="E745" s="54"/>
      <c r="K745" s="26"/>
      <c r="L745" s="26"/>
    </row>
    <row r="746" ht="15.75" customHeight="1">
      <c r="E746" s="54"/>
      <c r="K746" s="26"/>
      <c r="L746" s="26"/>
    </row>
    <row r="747" ht="15.75" customHeight="1">
      <c r="E747" s="54"/>
      <c r="K747" s="26"/>
      <c r="L747" s="26"/>
    </row>
    <row r="748" ht="15.75" customHeight="1">
      <c r="E748" s="54"/>
      <c r="K748" s="26"/>
      <c r="L748" s="26"/>
    </row>
    <row r="749" ht="15.75" customHeight="1">
      <c r="E749" s="54"/>
      <c r="K749" s="26"/>
      <c r="L749" s="26"/>
    </row>
    <row r="750" ht="15.75" customHeight="1">
      <c r="E750" s="54"/>
      <c r="K750" s="26"/>
      <c r="L750" s="26"/>
    </row>
    <row r="751" ht="15.75" customHeight="1">
      <c r="E751" s="54"/>
      <c r="K751" s="26"/>
      <c r="L751" s="26"/>
    </row>
    <row r="752" ht="15.75" customHeight="1">
      <c r="E752" s="54"/>
      <c r="K752" s="26"/>
      <c r="L752" s="26"/>
    </row>
    <row r="753" ht="15.75" customHeight="1">
      <c r="E753" s="54"/>
      <c r="K753" s="26"/>
      <c r="L753" s="26"/>
    </row>
    <row r="754" ht="15.75" customHeight="1">
      <c r="E754" s="54"/>
      <c r="K754" s="26"/>
      <c r="L754" s="26"/>
    </row>
    <row r="755" ht="15.75" customHeight="1">
      <c r="E755" s="54"/>
      <c r="K755" s="26"/>
      <c r="L755" s="26"/>
    </row>
    <row r="756" ht="15.75" customHeight="1">
      <c r="E756" s="54"/>
      <c r="K756" s="26"/>
      <c r="L756" s="26"/>
    </row>
    <row r="757" ht="15.75" customHeight="1">
      <c r="E757" s="54"/>
      <c r="K757" s="26"/>
      <c r="L757" s="26"/>
    </row>
    <row r="758" ht="15.75" customHeight="1">
      <c r="E758" s="54"/>
      <c r="K758" s="26"/>
      <c r="L758" s="26"/>
    </row>
    <row r="759" ht="15.75" customHeight="1">
      <c r="E759" s="54"/>
      <c r="K759" s="26"/>
      <c r="L759" s="26"/>
    </row>
    <row r="760" ht="15.75" customHeight="1">
      <c r="E760" s="54"/>
      <c r="K760" s="26"/>
      <c r="L760" s="26"/>
    </row>
    <row r="761" ht="15.75" customHeight="1">
      <c r="E761" s="54"/>
      <c r="K761" s="26"/>
      <c r="L761" s="26"/>
    </row>
    <row r="762" ht="15.75" customHeight="1">
      <c r="E762" s="54"/>
      <c r="K762" s="26"/>
      <c r="L762" s="26"/>
    </row>
    <row r="763" ht="15.75" customHeight="1">
      <c r="E763" s="54"/>
      <c r="K763" s="26"/>
      <c r="L763" s="26"/>
    </row>
    <row r="764" ht="15.75" customHeight="1">
      <c r="E764" s="54"/>
      <c r="K764" s="26"/>
      <c r="L764" s="26"/>
    </row>
    <row r="765" ht="15.75" customHeight="1">
      <c r="E765" s="54"/>
      <c r="K765" s="26"/>
      <c r="L765" s="26"/>
    </row>
    <row r="766" ht="15.75" customHeight="1">
      <c r="E766" s="54"/>
      <c r="K766" s="26"/>
      <c r="L766" s="26"/>
    </row>
    <row r="767" ht="15.75" customHeight="1">
      <c r="E767" s="54"/>
      <c r="K767" s="26"/>
      <c r="L767" s="26"/>
    </row>
    <row r="768" ht="15.75" customHeight="1">
      <c r="E768" s="54"/>
      <c r="K768" s="26"/>
      <c r="L768" s="26"/>
    </row>
    <row r="769" ht="15.75" customHeight="1">
      <c r="E769" s="54"/>
      <c r="K769" s="26"/>
      <c r="L769" s="26"/>
    </row>
    <row r="770" ht="15.75" customHeight="1">
      <c r="E770" s="54"/>
      <c r="K770" s="26"/>
      <c r="L770" s="26"/>
    </row>
    <row r="771" ht="15.75" customHeight="1">
      <c r="E771" s="54"/>
      <c r="K771" s="26"/>
      <c r="L771" s="26"/>
    </row>
    <row r="772" ht="15.75" customHeight="1">
      <c r="E772" s="54"/>
      <c r="K772" s="26"/>
      <c r="L772" s="26"/>
    </row>
    <row r="773" ht="15.75" customHeight="1">
      <c r="E773" s="54"/>
      <c r="K773" s="26"/>
      <c r="L773" s="26"/>
    </row>
    <row r="774" ht="15.75" customHeight="1">
      <c r="E774" s="54"/>
      <c r="K774" s="26"/>
      <c r="L774" s="26"/>
    </row>
    <row r="775" ht="15.75" customHeight="1">
      <c r="E775" s="54"/>
      <c r="K775" s="26"/>
      <c r="L775" s="26"/>
    </row>
    <row r="776" ht="15.75" customHeight="1">
      <c r="E776" s="54"/>
      <c r="K776" s="26"/>
      <c r="L776" s="26"/>
    </row>
    <row r="777" ht="15.75" customHeight="1">
      <c r="E777" s="54"/>
      <c r="K777" s="26"/>
      <c r="L777" s="26"/>
    </row>
    <row r="778" ht="15.75" customHeight="1">
      <c r="E778" s="54"/>
      <c r="K778" s="26"/>
      <c r="L778" s="26"/>
    </row>
    <row r="779" ht="15.75" customHeight="1">
      <c r="E779" s="54"/>
      <c r="K779" s="26"/>
      <c r="L779" s="26"/>
    </row>
    <row r="780" ht="15.75" customHeight="1">
      <c r="E780" s="54"/>
      <c r="K780" s="26"/>
      <c r="L780" s="26"/>
    </row>
    <row r="781" ht="15.75" customHeight="1">
      <c r="E781" s="54"/>
      <c r="K781" s="26"/>
      <c r="L781" s="26"/>
    </row>
    <row r="782" ht="15.75" customHeight="1">
      <c r="E782" s="54"/>
      <c r="K782" s="26"/>
      <c r="L782" s="26"/>
    </row>
    <row r="783" ht="15.75" customHeight="1">
      <c r="E783" s="54"/>
      <c r="K783" s="26"/>
      <c r="L783" s="26"/>
    </row>
    <row r="784" ht="15.75" customHeight="1">
      <c r="E784" s="54"/>
      <c r="K784" s="26"/>
      <c r="L784" s="26"/>
    </row>
    <row r="785" ht="15.75" customHeight="1">
      <c r="E785" s="54"/>
      <c r="K785" s="26"/>
      <c r="L785" s="26"/>
    </row>
    <row r="786" ht="15.75" customHeight="1">
      <c r="E786" s="54"/>
      <c r="K786" s="26"/>
      <c r="L786" s="26"/>
    </row>
    <row r="787" ht="15.75" customHeight="1">
      <c r="E787" s="54"/>
      <c r="K787" s="26"/>
      <c r="L787" s="26"/>
    </row>
    <row r="788" ht="15.75" customHeight="1">
      <c r="E788" s="54"/>
      <c r="K788" s="26"/>
      <c r="L788" s="26"/>
    </row>
    <row r="789" ht="15.75" customHeight="1">
      <c r="E789" s="54"/>
      <c r="K789" s="26"/>
      <c r="L789" s="26"/>
    </row>
    <row r="790" ht="15.75" customHeight="1">
      <c r="E790" s="54"/>
      <c r="K790" s="26"/>
      <c r="L790" s="26"/>
    </row>
    <row r="791" ht="15.75" customHeight="1">
      <c r="E791" s="54"/>
      <c r="K791" s="26"/>
      <c r="L791" s="26"/>
    </row>
    <row r="792" ht="15.75" customHeight="1">
      <c r="E792" s="54"/>
      <c r="K792" s="26"/>
      <c r="L792" s="26"/>
    </row>
    <row r="793" ht="15.75" customHeight="1">
      <c r="E793" s="54"/>
      <c r="K793" s="26"/>
      <c r="L793" s="26"/>
    </row>
    <row r="794" ht="15.75" customHeight="1">
      <c r="E794" s="54"/>
      <c r="K794" s="26"/>
      <c r="L794" s="26"/>
    </row>
    <row r="795" ht="15.75" customHeight="1">
      <c r="E795" s="54"/>
      <c r="K795" s="26"/>
      <c r="L795" s="26"/>
    </row>
    <row r="796" ht="15.75" customHeight="1">
      <c r="E796" s="54"/>
      <c r="K796" s="26"/>
      <c r="L796" s="26"/>
    </row>
    <row r="797" ht="15.75" customHeight="1">
      <c r="E797" s="54"/>
      <c r="K797" s="26"/>
      <c r="L797" s="26"/>
    </row>
    <row r="798" ht="15.75" customHeight="1">
      <c r="E798" s="54"/>
      <c r="K798" s="26"/>
      <c r="L798" s="26"/>
    </row>
    <row r="799" ht="15.75" customHeight="1">
      <c r="E799" s="54"/>
      <c r="K799" s="26"/>
      <c r="L799" s="26"/>
    </row>
    <row r="800" ht="15.75" customHeight="1">
      <c r="E800" s="54"/>
      <c r="K800" s="26"/>
      <c r="L800" s="26"/>
    </row>
    <row r="801" ht="15.75" customHeight="1">
      <c r="E801" s="54"/>
      <c r="K801" s="26"/>
      <c r="L801" s="26"/>
    </row>
    <row r="802" ht="15.75" customHeight="1">
      <c r="E802" s="54"/>
      <c r="K802" s="26"/>
      <c r="L802" s="26"/>
    </row>
    <row r="803" ht="15.75" customHeight="1">
      <c r="E803" s="54"/>
      <c r="K803" s="26"/>
      <c r="L803" s="26"/>
    </row>
    <row r="804" ht="15.75" customHeight="1">
      <c r="E804" s="54"/>
      <c r="K804" s="26"/>
      <c r="L804" s="26"/>
    </row>
    <row r="805" ht="15.75" customHeight="1">
      <c r="E805" s="54"/>
      <c r="K805" s="26"/>
      <c r="L805" s="26"/>
    </row>
    <row r="806" ht="15.75" customHeight="1">
      <c r="E806" s="54"/>
      <c r="K806" s="26"/>
      <c r="L806" s="26"/>
    </row>
    <row r="807" ht="15.75" customHeight="1">
      <c r="E807" s="54"/>
      <c r="K807" s="26"/>
      <c r="L807" s="26"/>
    </row>
    <row r="808" ht="15.75" customHeight="1">
      <c r="E808" s="54"/>
      <c r="K808" s="26"/>
      <c r="L808" s="26"/>
    </row>
    <row r="809" ht="15.75" customHeight="1">
      <c r="E809" s="54"/>
      <c r="K809" s="26"/>
      <c r="L809" s="26"/>
    </row>
    <row r="810" ht="15.75" customHeight="1">
      <c r="E810" s="54"/>
      <c r="K810" s="26"/>
      <c r="L810" s="26"/>
    </row>
    <row r="811" ht="15.75" customHeight="1">
      <c r="E811" s="54"/>
      <c r="K811" s="26"/>
      <c r="L811" s="26"/>
    </row>
    <row r="812" ht="15.75" customHeight="1">
      <c r="E812" s="54"/>
      <c r="K812" s="26"/>
      <c r="L812" s="26"/>
    </row>
    <row r="813" ht="15.75" customHeight="1">
      <c r="E813" s="54"/>
      <c r="K813" s="26"/>
      <c r="L813" s="26"/>
    </row>
    <row r="814" ht="15.75" customHeight="1">
      <c r="E814" s="54"/>
      <c r="K814" s="26"/>
      <c r="L814" s="26"/>
    </row>
    <row r="815" ht="15.75" customHeight="1">
      <c r="E815" s="54"/>
      <c r="K815" s="26"/>
      <c r="L815" s="26"/>
    </row>
    <row r="816" ht="15.75" customHeight="1">
      <c r="E816" s="54"/>
      <c r="K816" s="26"/>
      <c r="L816" s="26"/>
    </row>
    <row r="817" ht="15.75" customHeight="1">
      <c r="E817" s="54"/>
      <c r="K817" s="26"/>
      <c r="L817" s="26"/>
    </row>
    <row r="818" ht="15.75" customHeight="1">
      <c r="E818" s="54"/>
      <c r="K818" s="26"/>
      <c r="L818" s="26"/>
    </row>
    <row r="819" ht="15.75" customHeight="1">
      <c r="E819" s="54"/>
      <c r="K819" s="26"/>
      <c r="L819" s="26"/>
    </row>
    <row r="820" ht="15.75" customHeight="1">
      <c r="E820" s="54"/>
      <c r="K820" s="26"/>
      <c r="L820" s="26"/>
    </row>
    <row r="821" ht="15.75" customHeight="1">
      <c r="E821" s="54"/>
      <c r="K821" s="26"/>
      <c r="L821" s="26"/>
    </row>
    <row r="822" ht="15.75" customHeight="1">
      <c r="E822" s="54"/>
      <c r="K822" s="26"/>
      <c r="L822" s="26"/>
    </row>
    <row r="823" ht="15.75" customHeight="1">
      <c r="E823" s="54"/>
      <c r="K823" s="26"/>
      <c r="L823" s="26"/>
    </row>
    <row r="824" ht="15.75" customHeight="1">
      <c r="E824" s="54"/>
      <c r="K824" s="26"/>
      <c r="L824" s="26"/>
    </row>
    <row r="825" ht="15.75" customHeight="1">
      <c r="E825" s="54"/>
      <c r="K825" s="26"/>
      <c r="L825" s="26"/>
    </row>
    <row r="826" ht="15.75" customHeight="1">
      <c r="E826" s="54"/>
      <c r="K826" s="26"/>
      <c r="L826" s="26"/>
    </row>
    <row r="827" ht="15.75" customHeight="1">
      <c r="E827" s="54"/>
      <c r="K827" s="26"/>
      <c r="L827" s="26"/>
    </row>
    <row r="828" ht="15.75" customHeight="1">
      <c r="E828" s="54"/>
      <c r="K828" s="26"/>
      <c r="L828" s="26"/>
    </row>
    <row r="829" ht="15.75" customHeight="1">
      <c r="E829" s="54"/>
      <c r="K829" s="26"/>
      <c r="L829" s="26"/>
    </row>
    <row r="830" ht="15.75" customHeight="1">
      <c r="E830" s="54"/>
      <c r="K830" s="26"/>
      <c r="L830" s="26"/>
    </row>
    <row r="831" ht="15.75" customHeight="1">
      <c r="E831" s="54"/>
      <c r="K831" s="26"/>
      <c r="L831" s="26"/>
    </row>
    <row r="832" ht="15.75" customHeight="1">
      <c r="E832" s="54"/>
      <c r="K832" s="26"/>
      <c r="L832" s="26"/>
    </row>
    <row r="833" ht="15.75" customHeight="1">
      <c r="E833" s="54"/>
      <c r="K833" s="26"/>
      <c r="L833" s="26"/>
    </row>
    <row r="834" ht="15.75" customHeight="1">
      <c r="E834" s="54"/>
      <c r="K834" s="26"/>
      <c r="L834" s="26"/>
    </row>
    <row r="835" ht="15.75" customHeight="1">
      <c r="E835" s="54"/>
      <c r="K835" s="26"/>
      <c r="L835" s="26"/>
    </row>
    <row r="836" ht="15.75" customHeight="1">
      <c r="E836" s="54"/>
      <c r="K836" s="26"/>
      <c r="L836" s="26"/>
    </row>
    <row r="837" ht="15.75" customHeight="1">
      <c r="E837" s="54"/>
      <c r="K837" s="26"/>
      <c r="L837" s="26"/>
    </row>
    <row r="838" ht="15.75" customHeight="1">
      <c r="E838" s="54"/>
      <c r="K838" s="26"/>
      <c r="L838" s="26"/>
    </row>
    <row r="839" ht="15.75" customHeight="1">
      <c r="E839" s="54"/>
      <c r="K839" s="26"/>
      <c r="L839" s="26"/>
    </row>
    <row r="840" ht="15.75" customHeight="1">
      <c r="E840" s="54"/>
      <c r="K840" s="26"/>
      <c r="L840" s="26"/>
    </row>
    <row r="841" ht="15.75" customHeight="1">
      <c r="E841" s="54"/>
      <c r="K841" s="26"/>
      <c r="L841" s="26"/>
    </row>
    <row r="842" ht="15.75" customHeight="1">
      <c r="E842" s="54"/>
      <c r="K842" s="26"/>
      <c r="L842" s="26"/>
    </row>
    <row r="843" ht="15.75" customHeight="1">
      <c r="E843" s="54"/>
      <c r="K843" s="26"/>
      <c r="L843" s="26"/>
    </row>
    <row r="844" ht="15.75" customHeight="1">
      <c r="E844" s="54"/>
      <c r="K844" s="26"/>
      <c r="L844" s="26"/>
    </row>
    <row r="845" ht="15.75" customHeight="1">
      <c r="E845" s="54"/>
      <c r="K845" s="26"/>
      <c r="L845" s="26"/>
    </row>
    <row r="846" ht="15.75" customHeight="1">
      <c r="E846" s="54"/>
      <c r="K846" s="26"/>
      <c r="L846" s="26"/>
    </row>
    <row r="847" ht="15.75" customHeight="1">
      <c r="E847" s="54"/>
      <c r="K847" s="26"/>
      <c r="L847" s="26"/>
    </row>
    <row r="848" ht="15.75" customHeight="1">
      <c r="E848" s="54"/>
      <c r="K848" s="26"/>
      <c r="L848" s="26"/>
    </row>
    <row r="849" ht="15.75" customHeight="1">
      <c r="E849" s="54"/>
      <c r="K849" s="26"/>
      <c r="L849" s="26"/>
    </row>
    <row r="850" ht="15.75" customHeight="1">
      <c r="E850" s="54"/>
      <c r="K850" s="26"/>
      <c r="L850" s="26"/>
    </row>
    <row r="851" ht="15.75" customHeight="1">
      <c r="E851" s="54"/>
      <c r="K851" s="26"/>
      <c r="L851" s="26"/>
    </row>
    <row r="852" ht="15.75" customHeight="1">
      <c r="E852" s="54"/>
      <c r="K852" s="26"/>
      <c r="L852" s="26"/>
    </row>
    <row r="853" ht="15.75" customHeight="1">
      <c r="E853" s="54"/>
      <c r="K853" s="26"/>
      <c r="L853" s="26"/>
    </row>
    <row r="854" ht="15.75" customHeight="1">
      <c r="E854" s="54"/>
      <c r="K854" s="26"/>
      <c r="L854" s="26"/>
    </row>
    <row r="855" ht="15.75" customHeight="1">
      <c r="E855" s="54"/>
      <c r="K855" s="26"/>
      <c r="L855" s="26"/>
    </row>
    <row r="856" ht="15.75" customHeight="1">
      <c r="E856" s="54"/>
      <c r="K856" s="26"/>
      <c r="L856" s="26"/>
    </row>
    <row r="857" ht="15.75" customHeight="1">
      <c r="E857" s="54"/>
      <c r="K857" s="26"/>
      <c r="L857" s="26"/>
    </row>
    <row r="858" ht="15.75" customHeight="1">
      <c r="E858" s="54"/>
      <c r="K858" s="26"/>
      <c r="L858" s="26"/>
    </row>
    <row r="859" ht="15.75" customHeight="1">
      <c r="E859" s="54"/>
      <c r="K859" s="26"/>
      <c r="L859" s="26"/>
    </row>
    <row r="860" ht="15.75" customHeight="1">
      <c r="E860" s="54"/>
      <c r="K860" s="26"/>
      <c r="L860" s="26"/>
    </row>
    <row r="861" ht="15.75" customHeight="1">
      <c r="E861" s="54"/>
      <c r="K861" s="26"/>
      <c r="L861" s="26"/>
    </row>
    <row r="862" ht="15.75" customHeight="1">
      <c r="E862" s="54"/>
      <c r="K862" s="26"/>
      <c r="L862" s="26"/>
    </row>
    <row r="863" ht="15.75" customHeight="1">
      <c r="E863" s="54"/>
      <c r="K863" s="26"/>
      <c r="L863" s="26"/>
    </row>
    <row r="864" ht="15.75" customHeight="1">
      <c r="E864" s="54"/>
      <c r="K864" s="26"/>
      <c r="L864" s="26"/>
    </row>
    <row r="865" ht="15.75" customHeight="1">
      <c r="E865" s="54"/>
      <c r="K865" s="26"/>
      <c r="L865" s="26"/>
    </row>
    <row r="866" ht="15.75" customHeight="1">
      <c r="E866" s="54"/>
      <c r="K866" s="26"/>
      <c r="L866" s="26"/>
    </row>
    <row r="867" ht="15.75" customHeight="1">
      <c r="E867" s="54"/>
      <c r="K867" s="26"/>
      <c r="L867" s="26"/>
    </row>
    <row r="868" ht="15.75" customHeight="1">
      <c r="E868" s="54"/>
      <c r="K868" s="26"/>
      <c r="L868" s="26"/>
    </row>
    <row r="869" ht="15.75" customHeight="1">
      <c r="E869" s="54"/>
      <c r="K869" s="26"/>
      <c r="L869" s="26"/>
    </row>
    <row r="870" ht="15.75" customHeight="1">
      <c r="E870" s="54"/>
      <c r="K870" s="26"/>
      <c r="L870" s="26"/>
    </row>
    <row r="871" ht="15.75" customHeight="1">
      <c r="E871" s="54"/>
      <c r="K871" s="26"/>
      <c r="L871" s="26"/>
    </row>
    <row r="872" ht="15.75" customHeight="1">
      <c r="E872" s="54"/>
      <c r="K872" s="26"/>
      <c r="L872" s="26"/>
    </row>
    <row r="873" ht="15.75" customHeight="1">
      <c r="E873" s="54"/>
      <c r="K873" s="26"/>
      <c r="L873" s="26"/>
    </row>
    <row r="874" ht="15.75" customHeight="1">
      <c r="E874" s="54"/>
      <c r="K874" s="26"/>
      <c r="L874" s="26"/>
    </row>
    <row r="875" ht="15.75" customHeight="1">
      <c r="E875" s="54"/>
      <c r="K875" s="26"/>
      <c r="L875" s="26"/>
    </row>
    <row r="876" ht="15.75" customHeight="1">
      <c r="E876" s="54"/>
      <c r="K876" s="26"/>
      <c r="L876" s="26"/>
    </row>
    <row r="877" ht="15.75" customHeight="1">
      <c r="E877" s="54"/>
      <c r="K877" s="26"/>
      <c r="L877" s="26"/>
    </row>
    <row r="878" ht="15.75" customHeight="1">
      <c r="E878" s="54"/>
      <c r="K878" s="26"/>
      <c r="L878" s="26"/>
    </row>
    <row r="879" ht="15.75" customHeight="1">
      <c r="E879" s="54"/>
      <c r="K879" s="26"/>
      <c r="L879" s="26"/>
    </row>
    <row r="880" ht="15.75" customHeight="1">
      <c r="E880" s="54"/>
      <c r="K880" s="26"/>
      <c r="L880" s="26"/>
    </row>
    <row r="881" ht="15.75" customHeight="1">
      <c r="E881" s="54"/>
      <c r="K881" s="26"/>
      <c r="L881" s="26"/>
    </row>
    <row r="882" ht="15.75" customHeight="1">
      <c r="E882" s="54"/>
      <c r="K882" s="26"/>
      <c r="L882" s="26"/>
    </row>
    <row r="883" ht="15.75" customHeight="1">
      <c r="E883" s="54"/>
      <c r="K883" s="26"/>
      <c r="L883" s="26"/>
    </row>
    <row r="884" ht="15.75" customHeight="1">
      <c r="E884" s="54"/>
      <c r="K884" s="26"/>
      <c r="L884" s="26"/>
    </row>
    <row r="885" ht="15.75" customHeight="1">
      <c r="E885" s="54"/>
      <c r="K885" s="26"/>
      <c r="L885" s="26"/>
    </row>
    <row r="886" ht="15.75" customHeight="1">
      <c r="E886" s="54"/>
      <c r="K886" s="26"/>
      <c r="L886" s="26"/>
    </row>
    <row r="887" ht="15.75" customHeight="1">
      <c r="E887" s="54"/>
      <c r="K887" s="26"/>
      <c r="L887" s="26"/>
    </row>
    <row r="888" ht="15.75" customHeight="1">
      <c r="E888" s="54"/>
      <c r="K888" s="26"/>
      <c r="L888" s="26"/>
    </row>
    <row r="889" ht="15.75" customHeight="1">
      <c r="E889" s="54"/>
      <c r="K889" s="26"/>
      <c r="L889" s="26"/>
    </row>
    <row r="890" ht="15.75" customHeight="1">
      <c r="E890" s="54"/>
      <c r="K890" s="26"/>
      <c r="L890" s="26"/>
    </row>
    <row r="891" ht="15.75" customHeight="1">
      <c r="E891" s="54"/>
      <c r="K891" s="26"/>
      <c r="L891" s="26"/>
    </row>
    <row r="892" ht="15.75" customHeight="1">
      <c r="E892" s="54"/>
      <c r="K892" s="26"/>
      <c r="L892" s="26"/>
    </row>
    <row r="893" ht="15.75" customHeight="1">
      <c r="E893" s="54"/>
      <c r="K893" s="26"/>
      <c r="L893" s="26"/>
    </row>
    <row r="894" ht="15.75" customHeight="1">
      <c r="E894" s="54"/>
      <c r="K894" s="26"/>
      <c r="L894" s="26"/>
    </row>
    <row r="895" ht="15.75" customHeight="1">
      <c r="E895" s="54"/>
      <c r="K895" s="26"/>
      <c r="L895" s="26"/>
    </row>
    <row r="896" ht="15.75" customHeight="1">
      <c r="E896" s="54"/>
      <c r="K896" s="26"/>
      <c r="L896" s="26"/>
    </row>
    <row r="897" ht="15.75" customHeight="1">
      <c r="E897" s="54"/>
      <c r="K897" s="26"/>
      <c r="L897" s="26"/>
    </row>
    <row r="898" ht="15.75" customHeight="1">
      <c r="E898" s="54"/>
      <c r="K898" s="26"/>
      <c r="L898" s="26"/>
    </row>
    <row r="899" ht="15.75" customHeight="1">
      <c r="E899" s="54"/>
      <c r="K899" s="26"/>
      <c r="L899" s="26"/>
    </row>
    <row r="900" ht="15.75" customHeight="1">
      <c r="E900" s="54"/>
      <c r="K900" s="26"/>
      <c r="L900" s="26"/>
    </row>
    <row r="901" ht="15.75" customHeight="1">
      <c r="E901" s="54"/>
      <c r="K901" s="26"/>
      <c r="L901" s="26"/>
    </row>
    <row r="902" ht="15.75" customHeight="1">
      <c r="E902" s="54"/>
      <c r="K902" s="26"/>
      <c r="L902" s="26"/>
    </row>
    <row r="903" ht="15.75" customHeight="1">
      <c r="E903" s="54"/>
      <c r="K903" s="26"/>
      <c r="L903" s="26"/>
    </row>
    <row r="904" ht="15.75" customHeight="1">
      <c r="E904" s="54"/>
      <c r="K904" s="26"/>
      <c r="L904" s="26"/>
    </row>
    <row r="905" ht="15.75" customHeight="1">
      <c r="E905" s="54"/>
      <c r="K905" s="26"/>
      <c r="L905" s="26"/>
    </row>
    <row r="906" ht="15.75" customHeight="1">
      <c r="E906" s="54"/>
      <c r="K906" s="26"/>
      <c r="L906" s="26"/>
    </row>
    <row r="907" ht="15.75" customHeight="1">
      <c r="E907" s="54"/>
      <c r="K907" s="26"/>
      <c r="L907" s="26"/>
    </row>
    <row r="908" ht="15.75" customHeight="1">
      <c r="E908" s="54"/>
      <c r="K908" s="26"/>
      <c r="L908" s="26"/>
    </row>
    <row r="909" ht="15.75" customHeight="1">
      <c r="E909" s="54"/>
      <c r="K909" s="26"/>
      <c r="L909" s="26"/>
    </row>
    <row r="910" ht="15.75" customHeight="1">
      <c r="E910" s="54"/>
      <c r="K910" s="26"/>
      <c r="L910" s="26"/>
    </row>
    <row r="911" ht="15.75" customHeight="1">
      <c r="E911" s="54"/>
      <c r="K911" s="26"/>
      <c r="L911" s="26"/>
    </row>
    <row r="912" ht="15.75" customHeight="1">
      <c r="E912" s="54"/>
      <c r="K912" s="26"/>
      <c r="L912" s="26"/>
    </row>
    <row r="913" ht="15.75" customHeight="1">
      <c r="E913" s="54"/>
      <c r="K913" s="26"/>
      <c r="L913" s="26"/>
    </row>
    <row r="914" ht="15.75" customHeight="1">
      <c r="E914" s="54"/>
      <c r="K914" s="26"/>
      <c r="L914" s="26"/>
    </row>
    <row r="915" ht="15.75" customHeight="1">
      <c r="E915" s="54"/>
      <c r="K915" s="26"/>
      <c r="L915" s="26"/>
    </row>
    <row r="916" ht="15.75" customHeight="1">
      <c r="E916" s="54"/>
      <c r="K916" s="26"/>
      <c r="L916" s="26"/>
    </row>
    <row r="917" ht="15.75" customHeight="1">
      <c r="E917" s="54"/>
      <c r="K917" s="26"/>
      <c r="L917" s="26"/>
    </row>
    <row r="918" ht="15.75" customHeight="1">
      <c r="E918" s="54"/>
      <c r="K918" s="26"/>
      <c r="L918" s="26"/>
    </row>
    <row r="919" ht="15.75" customHeight="1">
      <c r="E919" s="54"/>
      <c r="K919" s="26"/>
      <c r="L919" s="26"/>
    </row>
    <row r="920" ht="15.75" customHeight="1">
      <c r="E920" s="54"/>
      <c r="K920" s="26"/>
      <c r="L920" s="26"/>
    </row>
    <row r="921" ht="15.75" customHeight="1">
      <c r="E921" s="54"/>
      <c r="K921" s="26"/>
      <c r="L921" s="26"/>
    </row>
    <row r="922" ht="15.75" customHeight="1">
      <c r="E922" s="54"/>
      <c r="K922" s="26"/>
      <c r="L922" s="26"/>
    </row>
    <row r="923" ht="15.75" customHeight="1">
      <c r="E923" s="54"/>
      <c r="K923" s="26"/>
      <c r="L923" s="26"/>
    </row>
    <row r="924" ht="15.75" customHeight="1">
      <c r="E924" s="54"/>
      <c r="K924" s="26"/>
      <c r="L924" s="26"/>
    </row>
    <row r="925" ht="15.75" customHeight="1">
      <c r="E925" s="54"/>
      <c r="K925" s="26"/>
      <c r="L925" s="26"/>
    </row>
    <row r="926" ht="15.75" customHeight="1">
      <c r="E926" s="54"/>
      <c r="K926" s="26"/>
      <c r="L926" s="26"/>
    </row>
    <row r="927" ht="15.75" customHeight="1">
      <c r="E927" s="54"/>
      <c r="K927" s="26"/>
      <c r="L927" s="26"/>
    </row>
    <row r="928" ht="15.75" customHeight="1">
      <c r="E928" s="54"/>
      <c r="K928" s="26"/>
      <c r="L928" s="26"/>
    </row>
    <row r="929" ht="15.75" customHeight="1">
      <c r="E929" s="54"/>
      <c r="K929" s="26"/>
      <c r="L929" s="26"/>
    </row>
    <row r="930" ht="15.75" customHeight="1">
      <c r="E930" s="54"/>
      <c r="K930" s="26"/>
      <c r="L930" s="26"/>
    </row>
    <row r="931" ht="15.75" customHeight="1">
      <c r="E931" s="54"/>
      <c r="K931" s="26"/>
      <c r="L931" s="26"/>
    </row>
    <row r="932" ht="15.75" customHeight="1">
      <c r="E932" s="54"/>
      <c r="K932" s="26"/>
      <c r="L932" s="26"/>
    </row>
    <row r="933" ht="15.75" customHeight="1">
      <c r="E933" s="54"/>
      <c r="K933" s="26"/>
      <c r="L933" s="26"/>
    </row>
    <row r="934" ht="15.75" customHeight="1">
      <c r="E934" s="54"/>
      <c r="K934" s="26"/>
      <c r="L934" s="26"/>
    </row>
    <row r="935" ht="15.75" customHeight="1">
      <c r="E935" s="54"/>
      <c r="K935" s="26"/>
      <c r="L935" s="26"/>
    </row>
    <row r="936" ht="15.75" customHeight="1">
      <c r="E936" s="54"/>
      <c r="K936" s="26"/>
      <c r="L936" s="26"/>
    </row>
    <row r="937" ht="15.75" customHeight="1">
      <c r="E937" s="54"/>
      <c r="K937" s="26"/>
      <c r="L937" s="26"/>
    </row>
    <row r="938" ht="15.75" customHeight="1">
      <c r="E938" s="54"/>
      <c r="K938" s="26"/>
      <c r="L938" s="26"/>
    </row>
    <row r="939" ht="15.75" customHeight="1">
      <c r="E939" s="54"/>
      <c r="K939" s="26"/>
      <c r="L939" s="26"/>
    </row>
    <row r="940" ht="15.75" customHeight="1">
      <c r="E940" s="54"/>
      <c r="K940" s="26"/>
      <c r="L940" s="26"/>
    </row>
    <row r="941" ht="15.75" customHeight="1">
      <c r="E941" s="54"/>
      <c r="K941" s="26"/>
      <c r="L941" s="26"/>
    </row>
    <row r="942" ht="15.75" customHeight="1">
      <c r="E942" s="54"/>
      <c r="K942" s="26"/>
      <c r="L942" s="26"/>
    </row>
    <row r="943" ht="15.75" customHeight="1">
      <c r="E943" s="54"/>
      <c r="K943" s="26"/>
      <c r="L943" s="26"/>
    </row>
    <row r="944" ht="15.75" customHeight="1">
      <c r="E944" s="54"/>
      <c r="K944" s="26"/>
      <c r="L944" s="26"/>
    </row>
    <row r="945" ht="15.75" customHeight="1">
      <c r="E945" s="54"/>
      <c r="K945" s="26"/>
      <c r="L945" s="26"/>
    </row>
    <row r="946" ht="15.75" customHeight="1">
      <c r="E946" s="54"/>
      <c r="K946" s="26"/>
      <c r="L946" s="26"/>
    </row>
    <row r="947" ht="15.75" customHeight="1">
      <c r="E947" s="54"/>
      <c r="K947" s="26"/>
      <c r="L947" s="26"/>
    </row>
    <row r="948" ht="15.75" customHeight="1">
      <c r="E948" s="54"/>
      <c r="K948" s="26"/>
      <c r="L948" s="26"/>
    </row>
    <row r="949" ht="15.75" customHeight="1">
      <c r="E949" s="54"/>
      <c r="K949" s="26"/>
      <c r="L949" s="26"/>
    </row>
    <row r="950" ht="15.75" customHeight="1">
      <c r="E950" s="54"/>
      <c r="K950" s="26"/>
      <c r="L950" s="26"/>
    </row>
    <row r="951" ht="15.75" customHeight="1">
      <c r="E951" s="54"/>
      <c r="K951" s="26"/>
      <c r="L951" s="26"/>
    </row>
    <row r="952" ht="15.75" customHeight="1">
      <c r="E952" s="54"/>
      <c r="K952" s="26"/>
      <c r="L952" s="26"/>
    </row>
    <row r="953" ht="15.75" customHeight="1">
      <c r="E953" s="54"/>
      <c r="K953" s="26"/>
      <c r="L953" s="26"/>
    </row>
    <row r="954" ht="15.75" customHeight="1">
      <c r="E954" s="54"/>
      <c r="K954" s="26"/>
      <c r="L954" s="26"/>
    </row>
    <row r="955" ht="15.75" customHeight="1">
      <c r="E955" s="54"/>
      <c r="K955" s="26"/>
      <c r="L955" s="26"/>
    </row>
    <row r="956" ht="15.75" customHeight="1">
      <c r="E956" s="54"/>
      <c r="K956" s="26"/>
      <c r="L956" s="26"/>
    </row>
    <row r="957" ht="15.75" customHeight="1">
      <c r="E957" s="54"/>
      <c r="K957" s="26"/>
      <c r="L957" s="26"/>
    </row>
    <row r="958" ht="15.75" customHeight="1">
      <c r="E958" s="54"/>
      <c r="K958" s="26"/>
      <c r="L958" s="26"/>
    </row>
    <row r="959" ht="15.75" customHeight="1">
      <c r="E959" s="54"/>
      <c r="K959" s="26"/>
      <c r="L959" s="26"/>
    </row>
    <row r="960" ht="15.75" customHeight="1">
      <c r="E960" s="54"/>
      <c r="K960" s="26"/>
      <c r="L960" s="26"/>
    </row>
    <row r="961" ht="15.75" customHeight="1">
      <c r="E961" s="54"/>
      <c r="K961" s="26"/>
      <c r="L961" s="26"/>
    </row>
    <row r="962" ht="15.75" customHeight="1">
      <c r="E962" s="54"/>
      <c r="K962" s="26"/>
      <c r="L962" s="26"/>
    </row>
    <row r="963" ht="15.75" customHeight="1">
      <c r="E963" s="54"/>
      <c r="K963" s="26"/>
      <c r="L963" s="26"/>
    </row>
    <row r="964" ht="15.75" customHeight="1">
      <c r="E964" s="54"/>
      <c r="K964" s="26"/>
      <c r="L964" s="26"/>
    </row>
    <row r="965" ht="15.75" customHeight="1">
      <c r="E965" s="54"/>
      <c r="K965" s="26"/>
      <c r="L965" s="26"/>
    </row>
    <row r="966" ht="15.75" customHeight="1">
      <c r="E966" s="54"/>
      <c r="K966" s="26"/>
      <c r="L966" s="26"/>
    </row>
    <row r="967" ht="15.75" customHeight="1">
      <c r="E967" s="54"/>
      <c r="K967" s="26"/>
      <c r="L967" s="26"/>
    </row>
    <row r="968" ht="15.75" customHeight="1">
      <c r="E968" s="54"/>
      <c r="K968" s="26"/>
      <c r="L968" s="26"/>
    </row>
    <row r="969" ht="15.75" customHeight="1">
      <c r="E969" s="54"/>
      <c r="K969" s="26"/>
      <c r="L969" s="26"/>
    </row>
    <row r="970" ht="15.75" customHeight="1">
      <c r="E970" s="54"/>
      <c r="K970" s="26"/>
      <c r="L970" s="26"/>
    </row>
    <row r="971" ht="15.75" customHeight="1">
      <c r="E971" s="54"/>
      <c r="K971" s="26"/>
      <c r="L971" s="26"/>
    </row>
    <row r="972" ht="15.75" customHeight="1">
      <c r="E972" s="54"/>
      <c r="K972" s="26"/>
      <c r="L972" s="26"/>
    </row>
    <row r="973" ht="15.75" customHeight="1">
      <c r="E973" s="54"/>
      <c r="K973" s="26"/>
      <c r="L973" s="26"/>
    </row>
    <row r="974" ht="15.75" customHeight="1">
      <c r="E974" s="54"/>
      <c r="K974" s="26"/>
      <c r="L974" s="26"/>
    </row>
    <row r="975" ht="15.75" customHeight="1">
      <c r="E975" s="54"/>
      <c r="K975" s="26"/>
      <c r="L975" s="26"/>
    </row>
    <row r="976" ht="15.75" customHeight="1">
      <c r="E976" s="54"/>
      <c r="K976" s="26"/>
      <c r="L976" s="26"/>
    </row>
    <row r="977" ht="15.75" customHeight="1">
      <c r="E977" s="54"/>
      <c r="K977" s="26"/>
      <c r="L977" s="26"/>
    </row>
    <row r="978" ht="15.75" customHeight="1">
      <c r="E978" s="54"/>
      <c r="K978" s="26"/>
      <c r="L978" s="26"/>
    </row>
    <row r="979" ht="15.75" customHeight="1">
      <c r="E979" s="54"/>
      <c r="K979" s="26"/>
      <c r="L979" s="26"/>
    </row>
    <row r="980" ht="15.75" customHeight="1">
      <c r="E980" s="54"/>
      <c r="K980" s="26"/>
      <c r="L980" s="26"/>
    </row>
    <row r="981" ht="15.75" customHeight="1">
      <c r="E981" s="54"/>
      <c r="K981" s="26"/>
      <c r="L981" s="26"/>
    </row>
    <row r="982" ht="15.75" customHeight="1">
      <c r="E982" s="54"/>
      <c r="K982" s="26"/>
      <c r="L982" s="26"/>
    </row>
    <row r="983" ht="15.75" customHeight="1">
      <c r="E983" s="54"/>
      <c r="K983" s="26"/>
      <c r="L983" s="26"/>
    </row>
    <row r="984" ht="15.75" customHeight="1">
      <c r="E984" s="54"/>
      <c r="K984" s="26"/>
      <c r="L984" s="26"/>
    </row>
    <row r="985" ht="15.75" customHeight="1">
      <c r="E985" s="54"/>
      <c r="K985" s="26"/>
      <c r="L985" s="26"/>
    </row>
    <row r="986" ht="15.75" customHeight="1">
      <c r="E986" s="54"/>
      <c r="K986" s="26"/>
      <c r="L986" s="26"/>
    </row>
    <row r="987" ht="15.75" customHeight="1">
      <c r="E987" s="54"/>
      <c r="K987" s="26"/>
      <c r="L987" s="26"/>
    </row>
    <row r="988" ht="15.75" customHeight="1">
      <c r="E988" s="54"/>
      <c r="K988" s="26"/>
      <c r="L988" s="26"/>
    </row>
    <row r="989" ht="15.75" customHeight="1">
      <c r="E989" s="54"/>
      <c r="K989" s="26"/>
      <c r="L989" s="26"/>
    </row>
    <row r="990" ht="15.75" customHeight="1">
      <c r="E990" s="54"/>
      <c r="K990" s="26"/>
      <c r="L990" s="26"/>
    </row>
    <row r="991" ht="15.75" customHeight="1">
      <c r="E991" s="54"/>
      <c r="K991" s="26"/>
      <c r="L991" s="26"/>
    </row>
    <row r="992" ht="15.75" customHeight="1">
      <c r="E992" s="54"/>
      <c r="K992" s="26"/>
      <c r="L992" s="26"/>
    </row>
    <row r="993" ht="15.75" customHeight="1">
      <c r="E993" s="54"/>
      <c r="K993" s="26"/>
      <c r="L993" s="26"/>
    </row>
    <row r="994" ht="15.75" customHeight="1">
      <c r="E994" s="54"/>
      <c r="K994" s="26"/>
      <c r="L994" s="26"/>
    </row>
    <row r="995" ht="15.75" customHeight="1">
      <c r="E995" s="54"/>
      <c r="K995" s="26"/>
      <c r="L995" s="26"/>
    </row>
    <row r="996" ht="15.75" customHeight="1">
      <c r="E996" s="54"/>
      <c r="K996" s="26"/>
      <c r="L996" s="26"/>
    </row>
    <row r="997" ht="15.75" customHeight="1">
      <c r="E997" s="54"/>
      <c r="K997" s="26"/>
      <c r="L997" s="26"/>
    </row>
    <row r="998" ht="15.75" customHeight="1">
      <c r="E998" s="54"/>
      <c r="K998" s="26"/>
      <c r="L998" s="26"/>
    </row>
    <row r="999" ht="15.75" customHeight="1">
      <c r="E999" s="54"/>
      <c r="K999" s="26"/>
      <c r="L999" s="26"/>
    </row>
    <row r="1000" ht="15.75" customHeight="1">
      <c r="L1000" s="26"/>
    </row>
  </sheetData>
  <mergeCells count="2">
    <mergeCell ref="M1:Q1"/>
    <mergeCell ref="S1:W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9.0"/>
    <col customWidth="1" min="3" max="26" width="12.75"/>
  </cols>
  <sheetData>
    <row r="1">
      <c r="A1" s="55" t="s">
        <v>73</v>
      </c>
      <c r="C1" s="55" t="str">
        <f>'Project Summary'!B3</f>
        <v>DAPL001</v>
      </c>
    </row>
    <row r="2">
      <c r="A2" s="4" t="s">
        <v>74</v>
      </c>
      <c r="B2" s="4">
        <f>SUM(Fields!$C:$C)</f>
        <v>1.9013</v>
      </c>
      <c r="C2" s="4" t="s">
        <v>10</v>
      </c>
      <c r="D2" s="56" t="s">
        <v>75</v>
      </c>
    </row>
    <row r="3">
      <c r="A3" s="4" t="s">
        <v>76</v>
      </c>
      <c r="B3" s="57">
        <f>References!B8</f>
        <v>350</v>
      </c>
      <c r="C3" s="4" t="s">
        <v>77</v>
      </c>
      <c r="D3" s="58" t="s">
        <v>78</v>
      </c>
      <c r="E3" s="3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79</v>
      </c>
      <c r="B4" s="59">
        <f>References!B9</f>
        <v>202.8391087</v>
      </c>
      <c r="C4" s="4" t="s">
        <v>80</v>
      </c>
      <c r="D4" s="58" t="s">
        <v>78</v>
      </c>
      <c r="E4" s="3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9"/>
      <c r="C5" s="39"/>
      <c r="D5" s="39"/>
      <c r="E5" s="3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60">
        <f>'Project Summary'!B7</f>
        <v>2025</v>
      </c>
      <c r="D6" s="61">
        <f>B6+3</f>
        <v>2028</v>
      </c>
      <c r="F6" s="61">
        <f>D6+3</f>
        <v>2031</v>
      </c>
      <c r="H6" s="61">
        <f>F6+3</f>
        <v>2034</v>
      </c>
      <c r="J6" s="61">
        <f>H6+3</f>
        <v>2037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>
      <c r="A7" s="4" t="s">
        <v>81</v>
      </c>
      <c r="B7" s="62">
        <f>Measurements!Q3</f>
        <v>13.87358649</v>
      </c>
      <c r="C7" s="4" t="s">
        <v>77</v>
      </c>
      <c r="D7" s="63" t="str">
        <f>AVERAGEIFS(Measurements!$H:$H,Measurements!$D:$D,D$6,Measurements!$G:$G,"SOC")</f>
        <v>#DIV/0!</v>
      </c>
      <c r="E7" s="4" t="s">
        <v>77</v>
      </c>
      <c r="F7" s="63" t="str">
        <f>AVERAGEIFS(Measurements!$H:$H,Measurements!$D:$D,F$6,Measurements!$G:$G,"SOC")</f>
        <v>#DIV/0!</v>
      </c>
      <c r="G7" s="4" t="s">
        <v>77</v>
      </c>
      <c r="H7" s="63" t="str">
        <f>AVERAGEIFS(Measurements!$H:$H,Measurements!$D:$D,H$6,Measurements!$G:$G,"SOC")</f>
        <v>#DIV/0!</v>
      </c>
      <c r="I7" s="4" t="s">
        <v>77</v>
      </c>
      <c r="J7" s="63" t="str">
        <f>AVERAGEIFS(Measurements!$H:$H,Measurements!$D:$D,J$6,Measurements!$G:$G,"SOC")</f>
        <v>#DIV/0!</v>
      </c>
      <c r="K7" s="4" t="s">
        <v>77</v>
      </c>
    </row>
    <row r="8">
      <c r="A8" s="4" t="s">
        <v>82</v>
      </c>
      <c r="B8" s="4">
        <f>AVERAGE(Measurements!$F:$F)</f>
        <v>30</v>
      </c>
      <c r="C8" s="4" t="s">
        <v>83</v>
      </c>
      <c r="D8" s="4" t="str">
        <f>AVERAGEIFS(Measurements!$F:$F,Measurements!$D:$D,D$6)</f>
        <v>#DIV/0!</v>
      </c>
      <c r="E8" s="4" t="s">
        <v>83</v>
      </c>
      <c r="F8" s="4" t="str">
        <f>AVERAGEIFS(Measurements!$F:$F,Measurements!$D:$D,F$6)</f>
        <v>#DIV/0!</v>
      </c>
      <c r="G8" s="4" t="s">
        <v>83</v>
      </c>
      <c r="H8" s="4" t="str">
        <f>AVERAGEIFS(Measurements!$F:$F,Measurements!$D:$D,H$6)</f>
        <v>#DIV/0!</v>
      </c>
      <c r="I8" s="4" t="s">
        <v>83</v>
      </c>
      <c r="J8" s="4" t="str">
        <f>AVERAGEIFS(Measurements!$F:$F,Measurements!$D:$D,J$6)</f>
        <v>#DIV/0!</v>
      </c>
      <c r="K8" s="4" t="s">
        <v>83</v>
      </c>
    </row>
    <row r="9">
      <c r="A9" s="4" t="s">
        <v>84</v>
      </c>
      <c r="B9" s="4">
        <v>30.0</v>
      </c>
      <c r="C9" s="4" t="s">
        <v>83</v>
      </c>
      <c r="D9" s="4">
        <v>30.0</v>
      </c>
      <c r="E9" s="4" t="s">
        <v>83</v>
      </c>
      <c r="F9" s="4">
        <v>30.0</v>
      </c>
      <c r="G9" s="4" t="s">
        <v>83</v>
      </c>
      <c r="H9" s="4">
        <v>30.0</v>
      </c>
      <c r="I9" s="4" t="s">
        <v>83</v>
      </c>
      <c r="J9" s="4">
        <v>30.0</v>
      </c>
      <c r="K9" s="4" t="s">
        <v>83</v>
      </c>
    </row>
    <row r="10">
      <c r="A10" s="4" t="s">
        <v>85</v>
      </c>
      <c r="B10" s="4">
        <f>VLOOKUP(B$7/10,'calculation factors'!$C$3:$D$770,2,1)</f>
        <v>1.438</v>
      </c>
      <c r="C10" s="4" t="s">
        <v>86</v>
      </c>
      <c r="D10" s="4" t="str">
        <f>VLOOKUP(D$7/10,'calculation factors'!$C$3:$D$770,2,1)</f>
        <v>#DIV/0!</v>
      </c>
      <c r="E10" s="4" t="s">
        <v>86</v>
      </c>
      <c r="F10" s="4" t="str">
        <f>VLOOKUP(F$7/10,'calculation factors'!$C$3:$D$770,2,1)</f>
        <v>#DIV/0!</v>
      </c>
      <c r="G10" s="4" t="s">
        <v>86</v>
      </c>
      <c r="H10" s="4" t="str">
        <f>VLOOKUP(H$7/10,'calculation factors'!$C$3:$D$770,2,1)</f>
        <v>#DIV/0!</v>
      </c>
      <c r="I10" s="4" t="s">
        <v>86</v>
      </c>
      <c r="J10" s="4" t="str">
        <f>VLOOKUP(J$7/10,'calculation factors'!$C$3:$D$770,2,1)</f>
        <v>#DIV/0!</v>
      </c>
      <c r="K10" s="4" t="s">
        <v>86</v>
      </c>
    </row>
    <row r="11">
      <c r="A11" s="4" t="s">
        <v>87</v>
      </c>
      <c r="B11" s="23">
        <f>B$7*B$9*B$10*'calculation factors'!$B$1/10</f>
        <v>219.4523912</v>
      </c>
      <c r="C11" s="4" t="s">
        <v>80</v>
      </c>
      <c r="D11" s="23" t="str">
        <f>D$7*D$9*D$10*'calculation factors'!$B$1/10</f>
        <v>#DIV/0!</v>
      </c>
      <c r="E11" s="4" t="s">
        <v>80</v>
      </c>
      <c r="F11" s="23" t="str">
        <f>F$7*F$9*F$10*'calculation factors'!$B$1/10</f>
        <v>#DIV/0!</v>
      </c>
      <c r="G11" s="4" t="s">
        <v>80</v>
      </c>
      <c r="H11" s="23" t="str">
        <f>H$7*H$9*H$10*'calculation factors'!$B$1/10</f>
        <v>#DIV/0!</v>
      </c>
      <c r="I11" s="4" t="s">
        <v>80</v>
      </c>
      <c r="J11" s="23" t="str">
        <f>J$7*J$9*J$10*'calculation factors'!$B$1/10</f>
        <v>#DIV/0!</v>
      </c>
      <c r="K11" s="4" t="s">
        <v>80</v>
      </c>
    </row>
    <row r="12">
      <c r="A12" s="3" t="s">
        <v>88</v>
      </c>
      <c r="B12" s="64">
        <f>Measurements!W3</f>
        <v>5.08509241</v>
      </c>
      <c r="C12" s="3" t="s">
        <v>80</v>
      </c>
      <c r="D12" s="64" t="str">
        <f>AVERAGEIFS(Measurements!$J:$J,Measurements!$D:$D,D$6,Measurements!$G:$G,"agb")</f>
        <v>#DIV/0!</v>
      </c>
      <c r="E12" s="3" t="s">
        <v>80</v>
      </c>
      <c r="F12" s="64" t="str">
        <f>AVERAGEIFS(Measurements!$J:$J,Measurements!$D:$D,F$6,Measurements!$G:$G,"agb")</f>
        <v>#DIV/0!</v>
      </c>
      <c r="G12" s="3" t="s">
        <v>80</v>
      </c>
      <c r="H12" s="64" t="str">
        <f>AVERAGEIFS(Measurements!$J:$J,Measurements!$D:$D,H$6,Measurements!$G:$G,"agb")</f>
        <v>#DIV/0!</v>
      </c>
      <c r="I12" s="3" t="s">
        <v>80</v>
      </c>
      <c r="J12" s="64" t="str">
        <f>AVERAGEIFS(Measurements!$J:$J,Measurements!$D:$D,J$6,Measurements!$G:$G,"agb")</f>
        <v>#DIV/0!</v>
      </c>
      <c r="K12" s="3" t="s">
        <v>80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89</v>
      </c>
      <c r="B13" s="23">
        <f>(B11+B12)*B2</f>
        <v>426.9131175</v>
      </c>
      <c r="C13" s="4" t="s">
        <v>90</v>
      </c>
      <c r="D13" s="23" t="str">
        <f>(D11)*$B$2</f>
        <v>#DIV/0!</v>
      </c>
      <c r="E13" s="4" t="s">
        <v>90</v>
      </c>
      <c r="F13" s="23" t="str">
        <f>(F11)*$B$2</f>
        <v>#DIV/0!</v>
      </c>
      <c r="G13" s="4" t="s">
        <v>90</v>
      </c>
      <c r="H13" s="23" t="str">
        <f>(H11+H12)*$B$2</f>
        <v>#DIV/0!</v>
      </c>
      <c r="I13" s="4" t="s">
        <v>90</v>
      </c>
      <c r="J13" s="23" t="str">
        <f>(J11+J12)*$B$2</f>
        <v>#DIV/0!</v>
      </c>
      <c r="K13" s="4" t="s">
        <v>90</v>
      </c>
    </row>
    <row r="14">
      <c r="A14" s="4" t="s">
        <v>91</v>
      </c>
      <c r="B14" s="59">
        <f>($B$2*$B$3)+($B$2*$B$4)</f>
        <v>1051.112997</v>
      </c>
      <c r="C14" s="4" t="s">
        <v>90</v>
      </c>
      <c r="D14" s="23">
        <f>($B$2*$B$3*D$9*(VLOOKUP($B$3/10,'calculation factors'!$C$3:$D$770,2,1))*'calculation factors'!$B$1/10)+($B$2*$B$4)</f>
        <v>3606.460198</v>
      </c>
      <c r="E14" s="4" t="s">
        <v>90</v>
      </c>
      <c r="F14" s="23">
        <f>($B$2*$B$3*F$9*(VLOOKUP($B$3/10,'calculation factors'!$C$3:$D$770,2,1))*'calculation factors'!$B$1/10)+($B$2*$B$4)</f>
        <v>3606.460198</v>
      </c>
      <c r="G14" s="4" t="s">
        <v>90</v>
      </c>
      <c r="H14" s="23">
        <f>($B$2*$B$3*H$9*(VLOOKUP($B$3/10,'calculation factors'!$C$3:$D$770,2,1))*'calculation factors'!$B$1/10)+($B$2*$B$4)</f>
        <v>3606.460198</v>
      </c>
      <c r="I14" s="4" t="s">
        <v>90</v>
      </c>
      <c r="J14" s="23">
        <f>($B$2*$B$3*J$9*(VLOOKUP($B$3/10,'calculation factors'!$C$3:$D$770,2,1))*'calculation factors'!$B$1/10)+($B$2*$B$4)</f>
        <v>3606.460198</v>
      </c>
      <c r="K14" s="4" t="s">
        <v>90</v>
      </c>
    </row>
    <row r="15">
      <c r="B15" s="23"/>
    </row>
    <row r="16">
      <c r="A16" s="1"/>
    </row>
    <row r="17" ht="15.75" customHeight="1">
      <c r="A17" s="47"/>
      <c r="C17" s="23"/>
      <c r="D17" s="23"/>
    </row>
    <row r="18" ht="15.75" customHeight="1">
      <c r="A18" s="47"/>
      <c r="C18" s="23"/>
      <c r="D18" s="23"/>
    </row>
    <row r="19" ht="15.75" customHeight="1"/>
    <row r="20" ht="15.75" customHeight="1">
      <c r="A20" s="39"/>
    </row>
    <row r="21" ht="15.75" customHeight="1">
      <c r="A21" s="1"/>
    </row>
    <row r="22" ht="15.75" customHeight="1">
      <c r="A22" s="1"/>
    </row>
    <row r="23" ht="15.75" customHeight="1">
      <c r="A23" s="1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65" t="s">
        <v>92</v>
      </c>
      <c r="B1" s="66"/>
      <c r="C1" s="66"/>
      <c r="D1" s="66"/>
      <c r="E1" s="66"/>
      <c r="F1" s="66"/>
      <c r="G1" s="66"/>
      <c r="H1" s="66"/>
      <c r="I1" s="66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65" t="s">
        <v>93</v>
      </c>
      <c r="B2" s="65" t="s">
        <v>94</v>
      </c>
      <c r="C2" s="65" t="s">
        <v>95</v>
      </c>
      <c r="D2" s="66" t="s">
        <v>96</v>
      </c>
      <c r="E2" s="66"/>
      <c r="F2" s="66"/>
      <c r="G2" s="66"/>
      <c r="H2" s="66"/>
      <c r="I2" s="66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66" t="s">
        <v>97</v>
      </c>
      <c r="B3" s="67" t="s">
        <v>98</v>
      </c>
      <c r="C3" s="67" t="s">
        <v>99</v>
      </c>
      <c r="D3" s="66" t="s">
        <v>100</v>
      </c>
      <c r="E3" s="66"/>
      <c r="F3" s="66"/>
      <c r="G3" s="66"/>
      <c r="H3" s="66"/>
      <c r="I3" s="66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66" t="s">
        <v>69</v>
      </c>
      <c r="B4" s="66" t="s">
        <v>101</v>
      </c>
      <c r="C4" s="66"/>
      <c r="D4" s="66"/>
      <c r="E4" s="66"/>
      <c r="F4" s="66"/>
      <c r="G4" s="66"/>
      <c r="H4" s="66"/>
      <c r="I4" s="66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66" t="s">
        <v>102</v>
      </c>
      <c r="B5" s="66" t="s">
        <v>103</v>
      </c>
      <c r="C5" s="67" t="s">
        <v>104</v>
      </c>
      <c r="D5" s="66" t="s">
        <v>105</v>
      </c>
      <c r="E5" s="66"/>
      <c r="F5" s="66"/>
      <c r="G5" s="66"/>
      <c r="H5" s="66"/>
      <c r="I5" s="66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66"/>
      <c r="B6" s="66"/>
      <c r="C6" s="68"/>
      <c r="D6" s="66"/>
      <c r="E6" s="66"/>
      <c r="F6" s="66"/>
      <c r="G6" s="66"/>
      <c r="H6" s="66"/>
      <c r="I6" s="66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65" t="s">
        <v>106</v>
      </c>
      <c r="B7" s="66"/>
      <c r="C7" s="68"/>
      <c r="D7" s="66"/>
      <c r="E7" s="66"/>
      <c r="F7" s="66"/>
      <c r="G7" s="66"/>
      <c r="H7" s="66"/>
      <c r="I7" s="66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69" t="s">
        <v>107</v>
      </c>
      <c r="B8" s="70">
        <v>350.0</v>
      </c>
      <c r="C8" s="71" t="s">
        <v>24</v>
      </c>
      <c r="D8" s="69" t="s">
        <v>108</v>
      </c>
      <c r="E8" s="66"/>
      <c r="F8" s="66"/>
      <c r="G8" s="66"/>
      <c r="H8" s="66"/>
      <c r="I8" s="66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ht="15.75" customHeight="1">
      <c r="A9" s="69" t="s">
        <v>109</v>
      </c>
      <c r="B9" s="73">
        <f>B26</f>
        <v>202.8391087</v>
      </c>
      <c r="C9" s="66" t="s">
        <v>80</v>
      </c>
      <c r="D9" s="66"/>
      <c r="E9" s="66"/>
      <c r="F9" s="66"/>
      <c r="G9" s="66"/>
      <c r="H9" s="66"/>
      <c r="I9" s="66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ht="15.75" customHeight="1">
      <c r="A10" s="66"/>
      <c r="B10" s="66"/>
      <c r="C10" s="66"/>
      <c r="D10" s="66"/>
      <c r="E10" s="66"/>
      <c r="F10" s="66"/>
      <c r="G10" s="66"/>
      <c r="H10" s="66"/>
      <c r="I10" s="66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ht="15.75" customHeight="1">
      <c r="A11" s="66"/>
      <c r="B11" s="66"/>
      <c r="C11" s="66"/>
      <c r="D11" s="66"/>
      <c r="E11" s="66"/>
      <c r="F11" s="66"/>
      <c r="G11" s="66"/>
      <c r="H11" s="66"/>
      <c r="I11" s="66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ht="15.75" customHeight="1">
      <c r="A12" s="66"/>
      <c r="B12" s="66"/>
      <c r="C12" s="66"/>
      <c r="D12" s="66"/>
      <c r="E12" s="66"/>
      <c r="F12" s="66"/>
      <c r="G12" s="66"/>
      <c r="H12" s="66"/>
      <c r="I12" s="66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</row>
    <row r="13" ht="15.75" customHeight="1">
      <c r="A13" s="74"/>
      <c r="B13" s="74"/>
      <c r="C13" s="74"/>
      <c r="D13" s="74"/>
      <c r="E13" s="66"/>
      <c r="F13" s="75"/>
      <c r="G13" s="66"/>
      <c r="H13" s="66"/>
      <c r="I13" s="66"/>
      <c r="J13" s="76"/>
      <c r="K13" s="76"/>
      <c r="L13" s="76"/>
      <c r="M13" s="76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</row>
    <row r="14" ht="15.75" customHeight="1">
      <c r="A14" s="74"/>
      <c r="B14" s="74"/>
      <c r="C14" s="74"/>
      <c r="D14" s="74"/>
      <c r="E14" s="66"/>
      <c r="F14" s="77"/>
      <c r="G14" s="66"/>
      <c r="H14" s="66"/>
      <c r="I14" s="66"/>
      <c r="J14" s="76"/>
      <c r="K14" s="76"/>
      <c r="L14" s="76"/>
      <c r="M14" s="76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</row>
    <row r="15" ht="15.75" customHeight="1">
      <c r="A15" s="78" t="s">
        <v>110</v>
      </c>
      <c r="B15" s="79"/>
      <c r="C15" s="74"/>
      <c r="D15" s="74"/>
      <c r="E15" s="66"/>
      <c r="F15" s="80"/>
      <c r="G15" s="66"/>
      <c r="H15" s="66"/>
      <c r="I15" s="66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ht="15.75" customHeight="1">
      <c r="A16" s="71" t="s">
        <v>111</v>
      </c>
      <c r="B16" s="81" t="s">
        <v>112</v>
      </c>
      <c r="C16" s="71" t="s">
        <v>113</v>
      </c>
      <c r="D16" s="74"/>
      <c r="E16" s="66"/>
      <c r="F16" s="80"/>
      <c r="G16" s="66"/>
      <c r="H16" s="66"/>
      <c r="I16" s="66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ht="15.75" customHeight="1">
      <c r="A17" s="71" t="s">
        <v>114</v>
      </c>
      <c r="B17" s="82">
        <v>1400.0</v>
      </c>
      <c r="C17" s="71" t="s">
        <v>115</v>
      </c>
      <c r="D17" s="74"/>
      <c r="E17" s="66"/>
      <c r="F17" s="80"/>
      <c r="G17" s="66"/>
      <c r="H17" s="66"/>
      <c r="I17" s="66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ht="15.75" customHeight="1">
      <c r="A18" s="71" t="s">
        <v>116</v>
      </c>
      <c r="B18" s="73">
        <f>B17/'Project Summary'!B6</f>
        <v>736.3382949</v>
      </c>
      <c r="C18" s="71" t="s">
        <v>117</v>
      </c>
      <c r="D18" s="74"/>
      <c r="E18" s="66"/>
      <c r="F18" s="80"/>
      <c r="G18" s="66"/>
      <c r="H18" s="66"/>
      <c r="I18" s="66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ht="15.75" customHeight="1">
      <c r="A19" s="71" t="s">
        <v>118</v>
      </c>
      <c r="B19" s="83">
        <v>0.01</v>
      </c>
      <c r="C19" s="71" t="s">
        <v>119</v>
      </c>
      <c r="D19" s="71" t="s">
        <v>120</v>
      </c>
      <c r="E19" s="66"/>
      <c r="F19" s="80"/>
      <c r="G19" s="84" t="s">
        <v>121</v>
      </c>
      <c r="H19" s="66"/>
      <c r="I19" s="66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ht="15.75" customHeight="1">
      <c r="A20" s="78" t="s">
        <v>122</v>
      </c>
      <c r="B20" s="85">
        <v>0.2938</v>
      </c>
      <c r="C20" s="71" t="s">
        <v>119</v>
      </c>
      <c r="D20" s="71" t="s">
        <v>123</v>
      </c>
      <c r="E20" s="66"/>
      <c r="F20" s="80"/>
      <c r="G20" s="66"/>
      <c r="H20" s="66"/>
      <c r="I20" s="66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ht="15.75" customHeight="1">
      <c r="A21" s="71" t="s">
        <v>124</v>
      </c>
      <c r="B21" s="86">
        <v>10.0</v>
      </c>
      <c r="C21" s="71" t="s">
        <v>125</v>
      </c>
      <c r="D21" s="74"/>
      <c r="E21" s="66"/>
      <c r="F21" s="80"/>
      <c r="G21" s="69" t="s">
        <v>126</v>
      </c>
      <c r="H21" s="66"/>
      <c r="I21" s="66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ht="15.75" customHeight="1">
      <c r="A22" s="71" t="s">
        <v>127</v>
      </c>
      <c r="B22" s="86">
        <v>8.0</v>
      </c>
      <c r="C22" s="71" t="s">
        <v>125</v>
      </c>
      <c r="D22" s="74"/>
      <c r="E22" s="66"/>
      <c r="F22" s="80"/>
      <c r="G22" s="66"/>
      <c r="H22" s="66"/>
      <c r="I22" s="66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ht="15.75" customHeight="1">
      <c r="A23" s="71" t="s">
        <v>128</v>
      </c>
      <c r="B23" s="83">
        <v>1.0</v>
      </c>
      <c r="C23" s="71" t="s">
        <v>117</v>
      </c>
      <c r="D23" s="74"/>
      <c r="E23" s="66"/>
      <c r="F23" s="80"/>
      <c r="G23" s="66"/>
      <c r="H23" s="66"/>
      <c r="I23" s="66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ht="15.75" customHeight="1">
      <c r="A24" s="71" t="s">
        <v>129</v>
      </c>
      <c r="B24" s="87">
        <v>1.0</v>
      </c>
      <c r="C24" s="71" t="s">
        <v>130</v>
      </c>
      <c r="D24" s="74"/>
      <c r="E24" s="66"/>
      <c r="F24" s="80"/>
      <c r="G24" s="66"/>
      <c r="H24" s="66"/>
      <c r="I24" s="66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ht="15.75" customHeight="1">
      <c r="A25" s="71" t="s">
        <v>131</v>
      </c>
      <c r="B25" s="73">
        <v>275.0</v>
      </c>
      <c r="C25" s="71" t="s">
        <v>132</v>
      </c>
      <c r="D25" s="88" t="s">
        <v>133</v>
      </c>
      <c r="E25" s="66"/>
      <c r="F25" s="80"/>
      <c r="G25" s="75"/>
      <c r="H25" s="75"/>
      <c r="I25" s="66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ht="15.75" customHeight="1">
      <c r="A26" s="71" t="s">
        <v>134</v>
      </c>
      <c r="B26" s="89">
        <f>AVERAGE(H36:H40)</f>
        <v>202.8391087</v>
      </c>
      <c r="C26" s="71" t="s">
        <v>24</v>
      </c>
      <c r="D26" s="71" t="s">
        <v>135</v>
      </c>
      <c r="E26" s="66"/>
      <c r="F26" s="80"/>
      <c r="G26" s="66"/>
      <c r="H26" s="66"/>
      <c r="I26" s="66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ht="15.75" customHeight="1">
      <c r="A27" s="74"/>
      <c r="B27" s="74"/>
      <c r="C27" s="74"/>
      <c r="D27" s="74"/>
      <c r="E27" s="66"/>
      <c r="F27" s="80"/>
      <c r="G27" s="66"/>
      <c r="H27" s="66"/>
      <c r="I27" s="66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ht="15.75" customHeight="1">
      <c r="A28" s="74"/>
      <c r="B28" s="74"/>
      <c r="C28" s="90"/>
      <c r="D28" s="91"/>
      <c r="E28" s="66"/>
      <c r="F28" s="80"/>
      <c r="G28" s="66"/>
      <c r="H28" s="66"/>
      <c r="I28" s="66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ht="15.75" customHeight="1">
      <c r="A29" s="71" t="s">
        <v>136</v>
      </c>
      <c r="B29" s="92" t="s">
        <v>125</v>
      </c>
      <c r="C29" s="92" t="s">
        <v>137</v>
      </c>
      <c r="D29" s="93" t="s">
        <v>138</v>
      </c>
      <c r="E29" s="94" t="s">
        <v>139</v>
      </c>
      <c r="F29" s="95" t="s">
        <v>140</v>
      </c>
      <c r="G29" s="95" t="s">
        <v>141</v>
      </c>
      <c r="H29" s="95" t="s">
        <v>142</v>
      </c>
      <c r="I29" s="66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ht="15.75" customHeight="1">
      <c r="A30" s="74"/>
      <c r="B30" s="90"/>
      <c r="C30" s="92" t="s">
        <v>117</v>
      </c>
      <c r="D30" s="93" t="s">
        <v>130</v>
      </c>
      <c r="E30" s="94" t="s">
        <v>143</v>
      </c>
      <c r="F30" s="95" t="s">
        <v>144</v>
      </c>
      <c r="G30" s="95" t="s">
        <v>145</v>
      </c>
      <c r="H30" s="95" t="s">
        <v>24</v>
      </c>
      <c r="I30" s="66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ht="15.75" customHeight="1">
      <c r="A31" s="59">
        <f>'Project Summary'!B7</f>
        <v>2025</v>
      </c>
      <c r="B31" s="96">
        <v>1.0</v>
      </c>
      <c r="C31" s="96">
        <f>B18</f>
        <v>736.3382949</v>
      </c>
      <c r="D31" s="97">
        <v>0.0</v>
      </c>
      <c r="E31" s="98">
        <f t="shared" ref="E31:E40" si="2">C31*D31</f>
        <v>0</v>
      </c>
      <c r="F31" s="99">
        <v>0.3</v>
      </c>
      <c r="G31" s="100">
        <f t="shared" ref="G31:G40" si="3">(($B$25/1000)*E31)+(F31*($B$25/1000)*E31)</f>
        <v>0</v>
      </c>
      <c r="H31" s="100">
        <f t="shared" ref="H31:H40" si="4">(44/12)*(50%*G31)</f>
        <v>0</v>
      </c>
      <c r="I31" s="66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ht="15.75" customHeight="1">
      <c r="A32" s="59">
        <f t="shared" ref="A32:B32" si="1">A31+1</f>
        <v>2026</v>
      </c>
      <c r="B32" s="96">
        <f t="shared" si="1"/>
        <v>2</v>
      </c>
      <c r="C32" s="96">
        <f t="shared" ref="C32:C39" si="6">C31-($B$19*C31)</f>
        <v>728.9749119</v>
      </c>
      <c r="D32" s="101">
        <v>0.02</v>
      </c>
      <c r="E32" s="98">
        <f t="shared" si="2"/>
        <v>14.57949824</v>
      </c>
      <c r="F32" s="99">
        <v>0.3</v>
      </c>
      <c r="G32" s="100">
        <f t="shared" si="3"/>
        <v>5.21217062</v>
      </c>
      <c r="H32" s="100">
        <f t="shared" si="4"/>
        <v>9.555646137</v>
      </c>
      <c r="I32" s="66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ht="15.75" customHeight="1">
      <c r="A33" s="59">
        <f t="shared" ref="A33:B33" si="5">A32+1</f>
        <v>2027</v>
      </c>
      <c r="B33" s="96">
        <f t="shared" si="5"/>
        <v>3</v>
      </c>
      <c r="C33" s="96">
        <f t="shared" si="6"/>
        <v>721.6851628</v>
      </c>
      <c r="D33" s="101">
        <v>0.05</v>
      </c>
      <c r="E33" s="98">
        <f t="shared" si="2"/>
        <v>36.08425814</v>
      </c>
      <c r="F33" s="99">
        <v>0.3</v>
      </c>
      <c r="G33" s="100">
        <f t="shared" si="3"/>
        <v>12.90012228</v>
      </c>
      <c r="H33" s="100">
        <f t="shared" si="4"/>
        <v>23.65022419</v>
      </c>
      <c r="I33" s="66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ht="15.75" customHeight="1">
      <c r="A34" s="59">
        <f t="shared" ref="A34:B34" si="7">A33+1</f>
        <v>2028</v>
      </c>
      <c r="B34" s="96">
        <f t="shared" si="7"/>
        <v>4</v>
      </c>
      <c r="C34" s="96">
        <f t="shared" si="6"/>
        <v>714.4683112</v>
      </c>
      <c r="D34" s="101">
        <v>0.09</v>
      </c>
      <c r="E34" s="98">
        <f t="shared" si="2"/>
        <v>64.302148</v>
      </c>
      <c r="F34" s="99">
        <v>0.3</v>
      </c>
      <c r="G34" s="100">
        <f t="shared" si="3"/>
        <v>22.98801791</v>
      </c>
      <c r="H34" s="100">
        <f t="shared" si="4"/>
        <v>42.1446995</v>
      </c>
      <c r="I34" s="66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ht="15.75" customHeight="1">
      <c r="A35" s="59">
        <f t="shared" ref="A35:B35" si="8">A34+1</f>
        <v>2029</v>
      </c>
      <c r="B35" s="96">
        <f t="shared" si="8"/>
        <v>5</v>
      </c>
      <c r="C35" s="96">
        <f t="shared" si="6"/>
        <v>707.323628</v>
      </c>
      <c r="D35" s="101">
        <v>0.18</v>
      </c>
      <c r="E35" s="98">
        <f t="shared" si="2"/>
        <v>127.318253</v>
      </c>
      <c r="F35" s="99">
        <v>0.3</v>
      </c>
      <c r="G35" s="100">
        <f t="shared" si="3"/>
        <v>45.51627546</v>
      </c>
      <c r="H35" s="100">
        <f t="shared" si="4"/>
        <v>83.44650502</v>
      </c>
      <c r="I35" s="66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ht="15.75" customHeight="1">
      <c r="A36" s="59">
        <f t="shared" ref="A36:B36" si="9">A35+1</f>
        <v>2030</v>
      </c>
      <c r="B36" s="96">
        <f t="shared" si="9"/>
        <v>6</v>
      </c>
      <c r="C36" s="96">
        <f t="shared" si="6"/>
        <v>700.2503918</v>
      </c>
      <c r="D36" s="101">
        <v>0.35</v>
      </c>
      <c r="E36" s="98">
        <f t="shared" si="2"/>
        <v>245.0876371</v>
      </c>
      <c r="F36" s="99">
        <v>0.3</v>
      </c>
      <c r="G36" s="100">
        <f t="shared" si="3"/>
        <v>87.61883027</v>
      </c>
      <c r="H36" s="100">
        <f t="shared" si="4"/>
        <v>160.6345222</v>
      </c>
      <c r="I36" s="66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ht="15.75" customHeight="1">
      <c r="A37" s="59">
        <f t="shared" ref="A37:B37" si="10">A36+1</f>
        <v>2031</v>
      </c>
      <c r="B37" s="96">
        <f t="shared" si="10"/>
        <v>7</v>
      </c>
      <c r="C37" s="96">
        <f t="shared" si="6"/>
        <v>693.2478878</v>
      </c>
      <c r="D37" s="101">
        <v>0.5</v>
      </c>
      <c r="E37" s="98">
        <f t="shared" si="2"/>
        <v>346.6239439</v>
      </c>
      <c r="F37" s="99">
        <v>0.3</v>
      </c>
      <c r="G37" s="100">
        <f t="shared" si="3"/>
        <v>123.91806</v>
      </c>
      <c r="H37" s="100">
        <f t="shared" si="4"/>
        <v>227.1831099</v>
      </c>
      <c r="I37" s="66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ht="15.75" customHeight="1">
      <c r="A38" s="59">
        <f t="shared" ref="A38:B38" si="11">A37+1</f>
        <v>2032</v>
      </c>
      <c r="B38" s="96">
        <f t="shared" si="11"/>
        <v>8</v>
      </c>
      <c r="C38" s="96">
        <f t="shared" si="6"/>
        <v>686.315409</v>
      </c>
      <c r="D38" s="101">
        <v>0.65</v>
      </c>
      <c r="E38" s="98">
        <f t="shared" si="2"/>
        <v>446.1050158</v>
      </c>
      <c r="F38" s="99">
        <v>0.3</v>
      </c>
      <c r="G38" s="100">
        <f t="shared" si="3"/>
        <v>159.4825432</v>
      </c>
      <c r="H38" s="100">
        <f t="shared" si="4"/>
        <v>292.3846625</v>
      </c>
      <c r="I38" s="66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ht="15.75" customHeight="1">
      <c r="A39" s="59">
        <f t="shared" ref="A39:B39" si="12">A38+1</f>
        <v>2033</v>
      </c>
      <c r="B39" s="96">
        <f t="shared" si="12"/>
        <v>9</v>
      </c>
      <c r="C39" s="96">
        <f t="shared" si="6"/>
        <v>679.4522549</v>
      </c>
      <c r="D39" s="101">
        <v>0.75</v>
      </c>
      <c r="E39" s="98">
        <f t="shared" si="2"/>
        <v>509.5891912</v>
      </c>
      <c r="F39" s="99">
        <v>0.3</v>
      </c>
      <c r="G39" s="100">
        <f t="shared" si="3"/>
        <v>182.1781358</v>
      </c>
      <c r="H39" s="100">
        <f t="shared" si="4"/>
        <v>333.993249</v>
      </c>
      <c r="I39" s="66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ht="15.75" customHeight="1">
      <c r="A40" s="59">
        <f t="shared" ref="A40:B40" si="13">A39+1</f>
        <v>2034</v>
      </c>
      <c r="B40" s="96">
        <f t="shared" si="13"/>
        <v>10</v>
      </c>
      <c r="C40" s="96">
        <f>(C39*(1-B23))*(1+B20)</f>
        <v>0</v>
      </c>
      <c r="D40" s="101">
        <v>0.85</v>
      </c>
      <c r="E40" s="98">
        <f t="shared" si="2"/>
        <v>0</v>
      </c>
      <c r="F40" s="99">
        <v>0.3</v>
      </c>
      <c r="G40" s="100">
        <f t="shared" si="3"/>
        <v>0</v>
      </c>
      <c r="H40" s="100">
        <f t="shared" si="4"/>
        <v>0</v>
      </c>
      <c r="I40" s="66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ht="15.75" customHeight="1">
      <c r="A41" s="90"/>
      <c r="B41" s="90"/>
      <c r="C41" s="90"/>
      <c r="D41" s="79"/>
      <c r="E41" s="80"/>
      <c r="F41" s="91"/>
      <c r="G41" s="75"/>
      <c r="H41" s="75"/>
      <c r="I41" s="66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ht="15.75" customHeight="1">
      <c r="A42" s="59">
        <f t="shared" ref="A42:B42" si="14">A40+1</f>
        <v>2035</v>
      </c>
      <c r="B42" s="96">
        <f t="shared" si="14"/>
        <v>11</v>
      </c>
      <c r="C42" s="96">
        <f>C40-($B$19*C40)+($B$20*C39)</f>
        <v>199.6230725</v>
      </c>
      <c r="D42" s="101">
        <v>0.9</v>
      </c>
      <c r="E42" s="98">
        <f t="shared" ref="E42:E51" si="16">C42*D42</f>
        <v>179.6607652</v>
      </c>
      <c r="F42" s="99">
        <v>0.3</v>
      </c>
      <c r="G42" s="100">
        <f t="shared" ref="G42:G51" si="17">(($B$25/1000)*E42)+(F42*($B$25/1000)*E42)</f>
        <v>64.22872357</v>
      </c>
      <c r="H42" s="100">
        <f t="shared" ref="H42:H51" si="18">(44/12)*(50%*G42)</f>
        <v>117.7526599</v>
      </c>
      <c r="I42" s="66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ht="15.75" customHeight="1">
      <c r="A43" s="59">
        <f t="shared" ref="A43:B43" si="15">A42+1</f>
        <v>2036</v>
      </c>
      <c r="B43" s="96">
        <f t="shared" si="15"/>
        <v>12</v>
      </c>
      <c r="C43" s="96">
        <f t="shared" ref="C43:C45" si="20">C42-($B$19*C42)+($B$20*C42)</f>
        <v>256.2761005</v>
      </c>
      <c r="D43" s="101">
        <v>0.95</v>
      </c>
      <c r="E43" s="98">
        <f t="shared" si="16"/>
        <v>243.4622954</v>
      </c>
      <c r="F43" s="99">
        <v>0.3</v>
      </c>
      <c r="G43" s="100">
        <f t="shared" si="17"/>
        <v>87.03777062</v>
      </c>
      <c r="H43" s="100">
        <f t="shared" si="18"/>
        <v>159.5692461</v>
      </c>
      <c r="I43" s="66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ht="15.75" customHeight="1">
      <c r="A44" s="59">
        <f t="shared" ref="A44:B44" si="19">A43+1</f>
        <v>2037</v>
      </c>
      <c r="B44" s="96">
        <f t="shared" si="19"/>
        <v>13</v>
      </c>
      <c r="C44" s="96">
        <f t="shared" si="20"/>
        <v>329.0072578</v>
      </c>
      <c r="D44" s="101">
        <v>1.0</v>
      </c>
      <c r="E44" s="98">
        <f t="shared" si="16"/>
        <v>329.0072578</v>
      </c>
      <c r="F44" s="99">
        <v>0.3</v>
      </c>
      <c r="G44" s="100">
        <f t="shared" si="17"/>
        <v>117.6200947</v>
      </c>
      <c r="H44" s="100">
        <f t="shared" si="18"/>
        <v>215.6368402</v>
      </c>
      <c r="I44" s="66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ht="15.75" customHeight="1">
      <c r="A45" s="59">
        <f t="shared" ref="A45:B45" si="21">A44+1</f>
        <v>2038</v>
      </c>
      <c r="B45" s="96">
        <f t="shared" si="21"/>
        <v>14</v>
      </c>
      <c r="C45" s="96">
        <f t="shared" si="20"/>
        <v>422.3795175</v>
      </c>
      <c r="D45" s="101">
        <v>1.05</v>
      </c>
      <c r="E45" s="98">
        <f t="shared" si="16"/>
        <v>443.4984934</v>
      </c>
      <c r="F45" s="99">
        <v>0.3</v>
      </c>
      <c r="G45" s="100">
        <f t="shared" si="17"/>
        <v>158.5507114</v>
      </c>
      <c r="H45" s="100">
        <f t="shared" si="18"/>
        <v>290.6763042</v>
      </c>
      <c r="I45" s="66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ht="15.75" customHeight="1">
      <c r="A46" s="59">
        <f t="shared" ref="A46:B46" si="22">A45+1</f>
        <v>2039</v>
      </c>
      <c r="B46" s="96">
        <f t="shared" si="22"/>
        <v>15</v>
      </c>
      <c r="C46" s="96">
        <f>C45-($B$19*C45)</f>
        <v>418.1557223</v>
      </c>
      <c r="D46" s="101">
        <v>1.1</v>
      </c>
      <c r="E46" s="98">
        <f t="shared" si="16"/>
        <v>459.9712946</v>
      </c>
      <c r="F46" s="99">
        <v>0.3</v>
      </c>
      <c r="G46" s="100">
        <f t="shared" si="17"/>
        <v>164.4397378</v>
      </c>
      <c r="H46" s="100">
        <f t="shared" si="18"/>
        <v>301.4728527</v>
      </c>
      <c r="I46" s="66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ht="15.75" customHeight="1">
      <c r="A47" s="59">
        <f t="shared" ref="A47:B47" si="23">A46+1</f>
        <v>2040</v>
      </c>
      <c r="B47" s="96">
        <f t="shared" si="23"/>
        <v>16</v>
      </c>
      <c r="C47" s="96">
        <f>(C46*(1-B23))*(1+B20)</f>
        <v>0</v>
      </c>
      <c r="D47" s="101">
        <v>1.15</v>
      </c>
      <c r="E47" s="98">
        <f t="shared" si="16"/>
        <v>0</v>
      </c>
      <c r="F47" s="99">
        <v>0.3</v>
      </c>
      <c r="G47" s="100">
        <f t="shared" si="17"/>
        <v>0</v>
      </c>
      <c r="H47" s="100">
        <f t="shared" si="18"/>
        <v>0</v>
      </c>
      <c r="I47" s="66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ht="15.75" customHeight="1">
      <c r="A48" s="59">
        <f t="shared" ref="A48:B48" si="24">A47+1</f>
        <v>2041</v>
      </c>
      <c r="B48" s="96">
        <f t="shared" si="24"/>
        <v>17</v>
      </c>
      <c r="C48" s="96">
        <f>C47-($B$19*C47)+($B$20*C46)</f>
        <v>122.8541512</v>
      </c>
      <c r="D48" s="101">
        <v>1.2</v>
      </c>
      <c r="E48" s="98">
        <f t="shared" si="16"/>
        <v>147.4249815</v>
      </c>
      <c r="F48" s="99">
        <v>0.3</v>
      </c>
      <c r="G48" s="100">
        <f t="shared" si="17"/>
        <v>52.70443087</v>
      </c>
      <c r="H48" s="100">
        <f t="shared" si="18"/>
        <v>96.62478994</v>
      </c>
      <c r="I48" s="66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ht="15.75" customHeight="1">
      <c r="A49" s="59">
        <f t="shared" ref="A49:B49" si="25">A48+1</f>
        <v>2042</v>
      </c>
      <c r="B49" s="96">
        <f t="shared" si="25"/>
        <v>18</v>
      </c>
      <c r="C49" s="96">
        <f t="shared" ref="C49:C51" si="27">C48-($B$19*C48)+($B$20*C48)</f>
        <v>157.7201593</v>
      </c>
      <c r="D49" s="101">
        <v>1.25</v>
      </c>
      <c r="E49" s="98">
        <f t="shared" si="16"/>
        <v>197.1501992</v>
      </c>
      <c r="F49" s="99">
        <v>0.3</v>
      </c>
      <c r="G49" s="100">
        <f t="shared" si="17"/>
        <v>70.48119621</v>
      </c>
      <c r="H49" s="100">
        <f t="shared" si="18"/>
        <v>129.2155264</v>
      </c>
      <c r="I49" s="66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ht="15.75" customHeight="1">
      <c r="A50" s="59">
        <f t="shared" ref="A50:B50" si="26">A49+1</f>
        <v>2043</v>
      </c>
      <c r="B50" s="96">
        <f t="shared" si="26"/>
        <v>19</v>
      </c>
      <c r="C50" s="96">
        <f t="shared" si="27"/>
        <v>202.4811406</v>
      </c>
      <c r="D50" s="101">
        <v>1.3</v>
      </c>
      <c r="E50" s="98">
        <f t="shared" si="16"/>
        <v>263.2254827</v>
      </c>
      <c r="F50" s="99">
        <v>0.3</v>
      </c>
      <c r="G50" s="100">
        <f t="shared" si="17"/>
        <v>94.10311008</v>
      </c>
      <c r="H50" s="100">
        <f t="shared" si="18"/>
        <v>172.5223685</v>
      </c>
      <c r="I50" s="66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ht="15.75" customHeight="1">
      <c r="A51" s="59">
        <f t="shared" ref="A51:B51" si="28">A50+1</f>
        <v>2044</v>
      </c>
      <c r="B51" s="96">
        <f t="shared" si="28"/>
        <v>20</v>
      </c>
      <c r="C51" s="96">
        <f t="shared" si="27"/>
        <v>259.9452883</v>
      </c>
      <c r="D51" s="101">
        <v>1.35</v>
      </c>
      <c r="E51" s="98">
        <f t="shared" si="16"/>
        <v>350.9261391</v>
      </c>
      <c r="F51" s="99">
        <v>0.3</v>
      </c>
      <c r="G51" s="100">
        <f t="shared" si="17"/>
        <v>125.4560947</v>
      </c>
      <c r="H51" s="100">
        <f t="shared" si="18"/>
        <v>230.0028404</v>
      </c>
      <c r="I51" s="66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ht="15.75" customHeight="1">
      <c r="A52" s="74"/>
      <c r="B52" s="74"/>
      <c r="C52" s="74"/>
      <c r="D52" s="74"/>
      <c r="E52" s="66"/>
      <c r="F52" s="66"/>
      <c r="G52" s="66"/>
      <c r="H52" s="66"/>
      <c r="I52" s="66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ht="15.75" customHeight="1">
      <c r="A53" s="102"/>
      <c r="B53" s="102"/>
      <c r="C53" s="76"/>
      <c r="D53" s="76"/>
      <c r="E53" s="103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ht="15.75" customHeight="1">
      <c r="A54" s="102"/>
      <c r="B54" s="102"/>
      <c r="C54" s="76"/>
      <c r="D54" s="76"/>
      <c r="E54" s="103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ht="15.75" customHeight="1">
      <c r="A55" s="102"/>
      <c r="B55" s="102"/>
      <c r="C55" s="76"/>
      <c r="D55" s="76"/>
      <c r="E55" s="103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ht="15.75" customHeight="1">
      <c r="A56" s="102"/>
      <c r="B56" s="102"/>
      <c r="C56" s="76"/>
      <c r="D56" s="76"/>
      <c r="E56" s="103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ht="15.75" customHeight="1">
      <c r="A57" s="102"/>
      <c r="B57" s="102"/>
      <c r="C57" s="76"/>
      <c r="D57" s="76"/>
      <c r="E57" s="103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ht="15.75" customHeight="1">
      <c r="A58" s="102"/>
      <c r="B58" s="102"/>
      <c r="C58" s="76"/>
      <c r="D58" s="76"/>
      <c r="E58" s="103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ht="15.75" customHeight="1">
      <c r="A59" s="102"/>
      <c r="B59" s="102"/>
      <c r="C59" s="76"/>
      <c r="D59" s="76"/>
      <c r="E59" s="103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ht="15.75" customHeight="1">
      <c r="A60" s="102"/>
      <c r="B60" s="102"/>
      <c r="C60" s="76"/>
      <c r="D60" s="76"/>
      <c r="E60" s="103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ht="15.75" customHeight="1">
      <c r="A61" s="102"/>
      <c r="B61" s="102"/>
      <c r="C61" s="76"/>
      <c r="D61" s="76"/>
      <c r="E61" s="103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ht="15.75" customHeight="1">
      <c r="A62" s="102"/>
      <c r="B62" s="102"/>
      <c r="C62" s="76"/>
      <c r="D62" s="76"/>
      <c r="E62" s="103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ht="15.75" customHeight="1">
      <c r="A63" s="102"/>
      <c r="B63" s="102"/>
      <c r="C63" s="76"/>
      <c r="D63" s="76"/>
      <c r="E63" s="103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ht="15.75" customHeight="1">
      <c r="A64" s="102"/>
      <c r="B64" s="102"/>
      <c r="C64" s="76"/>
      <c r="D64" s="76"/>
      <c r="E64" s="103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ht="15.75" customHeight="1">
      <c r="A65" s="102"/>
      <c r="B65" s="102"/>
      <c r="C65" s="76"/>
      <c r="D65" s="76"/>
      <c r="E65" s="103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ht="15.75" customHeight="1">
      <c r="A66" s="102"/>
      <c r="B66" s="102"/>
      <c r="C66" s="76"/>
      <c r="D66" s="76"/>
      <c r="E66" s="103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ht="15.75" customHeight="1">
      <c r="A67" s="102"/>
      <c r="B67" s="102"/>
      <c r="C67" s="76"/>
      <c r="D67" s="76"/>
      <c r="E67" s="103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ht="15.75" customHeight="1">
      <c r="A68" s="102"/>
      <c r="B68" s="102"/>
      <c r="C68" s="76"/>
      <c r="D68" s="76"/>
      <c r="E68" s="103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ht="15.75" customHeight="1">
      <c r="A69" s="102"/>
      <c r="B69" s="102"/>
      <c r="C69" s="76"/>
      <c r="D69" s="76"/>
      <c r="E69" s="103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ht="15.75" customHeight="1">
      <c r="A70" s="102"/>
      <c r="B70" s="102"/>
      <c r="C70" s="76"/>
      <c r="D70" s="76"/>
      <c r="E70" s="103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ht="15.75" customHeight="1">
      <c r="A71" s="102"/>
      <c r="B71" s="102"/>
      <c r="C71" s="76"/>
      <c r="D71" s="76"/>
      <c r="E71" s="103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ht="15.75" customHeight="1">
      <c r="A72" s="102"/>
      <c r="B72" s="102"/>
      <c r="C72" s="76"/>
      <c r="D72" s="76"/>
      <c r="E72" s="103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ht="15.75" customHeight="1">
      <c r="A73" s="102"/>
      <c r="B73" s="102"/>
      <c r="C73" s="76"/>
      <c r="D73" s="76"/>
      <c r="E73" s="103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ht="15.75" customHeight="1">
      <c r="A74" s="102"/>
      <c r="B74" s="102"/>
      <c r="C74" s="76"/>
      <c r="D74" s="76"/>
      <c r="E74" s="103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ht="15.75" customHeight="1">
      <c r="A75" s="102"/>
      <c r="B75" s="102"/>
      <c r="C75" s="76"/>
      <c r="D75" s="76"/>
      <c r="E75" s="103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ht="15.75" customHeight="1">
      <c r="A76" s="102"/>
      <c r="B76" s="102"/>
      <c r="C76" s="76"/>
      <c r="D76" s="76"/>
      <c r="E76" s="103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ht="15.75" customHeight="1">
      <c r="A77" s="102"/>
      <c r="B77" s="102"/>
      <c r="C77" s="76"/>
      <c r="D77" s="76"/>
      <c r="E77" s="103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ht="15.75" customHeight="1">
      <c r="A78" s="102"/>
      <c r="B78" s="102"/>
      <c r="C78" s="76"/>
      <c r="D78" s="76"/>
      <c r="E78" s="103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ht="15.75" customHeight="1">
      <c r="A79" s="102"/>
      <c r="B79" s="102"/>
      <c r="C79" s="76"/>
      <c r="D79" s="76"/>
      <c r="E79" s="103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ht="15.75" customHeight="1">
      <c r="A80" s="102"/>
      <c r="B80" s="102"/>
      <c r="C80" s="76"/>
      <c r="D80" s="76"/>
      <c r="E80" s="103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ht="15.75" customHeight="1">
      <c r="A81" s="102"/>
      <c r="B81" s="102"/>
      <c r="C81" s="76"/>
      <c r="D81" s="76"/>
      <c r="E81" s="103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ht="15.75" customHeight="1">
      <c r="A82" s="102"/>
      <c r="B82" s="102"/>
      <c r="C82" s="76"/>
      <c r="D82" s="76"/>
      <c r="E82" s="103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ht="15.75" customHeight="1">
      <c r="A83" s="102"/>
      <c r="B83" s="102"/>
      <c r="C83" s="76"/>
      <c r="D83" s="76"/>
      <c r="E83" s="103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ht="15.75" customHeight="1">
      <c r="A84" s="102"/>
      <c r="B84" s="102"/>
      <c r="C84" s="76"/>
      <c r="D84" s="76"/>
      <c r="E84" s="103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ht="15.75" customHeight="1">
      <c r="A85" s="102"/>
      <c r="B85" s="102"/>
      <c r="C85" s="76"/>
      <c r="D85" s="76"/>
      <c r="E85" s="103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ht="15.75" customHeight="1">
      <c r="A86" s="102"/>
      <c r="B86" s="102"/>
      <c r="C86" s="76"/>
      <c r="D86" s="76"/>
      <c r="E86" s="103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ht="15.75" customHeight="1">
      <c r="A87" s="102"/>
      <c r="B87" s="102"/>
      <c r="C87" s="76"/>
      <c r="D87" s="76"/>
      <c r="E87" s="103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ht="15.75" customHeight="1">
      <c r="A88" s="102"/>
      <c r="B88" s="102"/>
      <c r="C88" s="76"/>
      <c r="D88" s="76"/>
      <c r="E88" s="103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ht="15.75" customHeight="1">
      <c r="A89" s="102"/>
      <c r="B89" s="102"/>
      <c r="C89" s="76"/>
      <c r="D89" s="76"/>
      <c r="E89" s="103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ht="15.75" customHeight="1">
      <c r="A90" s="102"/>
      <c r="B90" s="102"/>
      <c r="C90" s="76"/>
      <c r="D90" s="76"/>
      <c r="E90" s="103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ht="15.75" customHeight="1">
      <c r="A91" s="102"/>
      <c r="B91" s="102"/>
      <c r="C91" s="76"/>
      <c r="D91" s="76"/>
      <c r="E91" s="103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ht="15.75" customHeight="1">
      <c r="A92" s="102"/>
      <c r="B92" s="102"/>
      <c r="C92" s="76"/>
      <c r="D92" s="76"/>
      <c r="E92" s="103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ht="15.75" customHeight="1">
      <c r="A93" s="102"/>
      <c r="B93" s="102"/>
      <c r="C93" s="76"/>
      <c r="D93" s="76"/>
      <c r="E93" s="103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ht="15.75" customHeight="1">
      <c r="A94" s="102"/>
      <c r="B94" s="102"/>
      <c r="C94" s="76"/>
      <c r="D94" s="76"/>
      <c r="E94" s="103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ht="15.75" customHeight="1">
      <c r="A95" s="102"/>
      <c r="B95" s="102"/>
      <c r="C95" s="76"/>
      <c r="D95" s="76"/>
      <c r="E95" s="103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ht="15.75" customHeight="1">
      <c r="A96" s="102"/>
      <c r="B96" s="102"/>
      <c r="C96" s="76"/>
      <c r="D96" s="76"/>
      <c r="E96" s="103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ht="15.75" customHeight="1">
      <c r="A97" s="102"/>
      <c r="B97" s="102"/>
      <c r="C97" s="76"/>
      <c r="D97" s="76"/>
      <c r="E97" s="103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ht="15.75" customHeight="1">
      <c r="A98" s="102"/>
      <c r="B98" s="102"/>
      <c r="C98" s="76"/>
      <c r="D98" s="76"/>
      <c r="E98" s="103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ht="15.75" customHeight="1">
      <c r="A99" s="102"/>
      <c r="B99" s="102"/>
      <c r="C99" s="76"/>
      <c r="D99" s="76"/>
      <c r="E99" s="103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ht="15.75" customHeight="1">
      <c r="A100" s="102"/>
      <c r="B100" s="102"/>
      <c r="C100" s="76"/>
      <c r="D100" s="76"/>
      <c r="E100" s="103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ht="15.75" customHeight="1">
      <c r="A101" s="102"/>
      <c r="B101" s="102"/>
      <c r="C101" s="76"/>
      <c r="D101" s="76"/>
      <c r="E101" s="103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ht="15.75" customHeight="1">
      <c r="A102" s="102"/>
      <c r="B102" s="102"/>
      <c r="C102" s="76"/>
      <c r="D102" s="76"/>
      <c r="E102" s="103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ht="15.75" customHeight="1">
      <c r="A103" s="102"/>
      <c r="B103" s="102"/>
      <c r="C103" s="102"/>
      <c r="D103" s="10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ht="15.75" customHeight="1">
      <c r="A104" s="102"/>
      <c r="B104" s="102"/>
      <c r="C104" s="102"/>
      <c r="D104" s="10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ht="15.75" customHeight="1">
      <c r="A105" s="102"/>
      <c r="B105" s="102"/>
      <c r="C105" s="102"/>
      <c r="D105" s="10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ht="15.75" customHeight="1">
      <c r="A106" s="102"/>
      <c r="B106" s="102"/>
      <c r="C106" s="102"/>
      <c r="D106" s="10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ht="15.75" customHeight="1">
      <c r="A107" s="102"/>
      <c r="B107" s="102"/>
      <c r="C107" s="102"/>
      <c r="D107" s="10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ht="15.75" customHeight="1">
      <c r="A108" s="102"/>
      <c r="B108" s="102"/>
      <c r="C108" s="102"/>
      <c r="D108" s="10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ht="15.75" customHeight="1">
      <c r="A109" s="102"/>
      <c r="B109" s="102"/>
      <c r="C109" s="102"/>
      <c r="D109" s="10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ht="15.75" customHeight="1">
      <c r="A110" s="102"/>
      <c r="B110" s="102"/>
      <c r="C110" s="102"/>
      <c r="D110" s="10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ht="15.75" customHeight="1">
      <c r="A111" s="102"/>
      <c r="B111" s="102"/>
      <c r="C111" s="102"/>
      <c r="D111" s="10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ht="15.75" customHeight="1">
      <c r="A112" s="102"/>
      <c r="B112" s="102"/>
      <c r="C112" s="102"/>
      <c r="D112" s="10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ht="15.75" customHeight="1">
      <c r="A113" s="102"/>
      <c r="B113" s="102"/>
      <c r="C113" s="102"/>
      <c r="D113" s="10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ht="15.75" customHeight="1">
      <c r="A114" s="102"/>
      <c r="B114" s="102"/>
      <c r="C114" s="102"/>
      <c r="D114" s="10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ht="15.75" customHeight="1">
      <c r="A115" s="102"/>
      <c r="B115" s="102"/>
      <c r="C115" s="102"/>
      <c r="D115" s="10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ht="15.75" customHeight="1">
      <c r="A116" s="102"/>
      <c r="B116" s="102"/>
      <c r="C116" s="102"/>
      <c r="D116" s="10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ht="15.75" customHeight="1">
      <c r="A117" s="102"/>
      <c r="B117" s="102"/>
      <c r="C117" s="102"/>
      <c r="D117" s="10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ht="15.75" customHeight="1">
      <c r="A118" s="102"/>
      <c r="B118" s="102"/>
      <c r="C118" s="102"/>
      <c r="D118" s="10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ht="15.75" customHeight="1">
      <c r="A119" s="102"/>
      <c r="B119" s="102"/>
      <c r="C119" s="102"/>
      <c r="D119" s="10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ht="15.75" customHeight="1">
      <c r="A120" s="102"/>
      <c r="B120" s="102"/>
      <c r="C120" s="102"/>
      <c r="D120" s="10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ht="15.75" customHeight="1">
      <c r="A121" s="102"/>
      <c r="B121" s="102"/>
      <c r="C121" s="102"/>
      <c r="D121" s="10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ht="15.75" customHeight="1">
      <c r="A122" s="102"/>
      <c r="B122" s="102"/>
      <c r="C122" s="102"/>
      <c r="D122" s="10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ht="15.75" customHeight="1">
      <c r="A123" s="102"/>
      <c r="B123" s="102"/>
      <c r="C123" s="102"/>
      <c r="D123" s="10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ht="15.75" customHeight="1">
      <c r="A124" s="102"/>
      <c r="B124" s="102"/>
      <c r="C124" s="102"/>
      <c r="D124" s="10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ht="15.75" customHeight="1">
      <c r="A125" s="102"/>
      <c r="B125" s="102"/>
      <c r="C125" s="102"/>
      <c r="D125" s="10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ht="15.75" customHeight="1">
      <c r="A126" s="102"/>
      <c r="B126" s="102"/>
      <c r="C126" s="102"/>
      <c r="D126" s="10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ht="15.75" customHeight="1">
      <c r="A127" s="102"/>
      <c r="B127" s="102"/>
      <c r="C127" s="102"/>
      <c r="D127" s="10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ht="15.75" customHeight="1">
      <c r="A128" s="102"/>
      <c r="B128" s="102"/>
      <c r="C128" s="102"/>
      <c r="D128" s="10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ht="15.75" customHeight="1">
      <c r="A129" s="102"/>
      <c r="B129" s="102"/>
      <c r="C129" s="102"/>
      <c r="D129" s="10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ht="15.75" customHeight="1">
      <c r="A130" s="102"/>
      <c r="B130" s="102"/>
      <c r="C130" s="102"/>
      <c r="D130" s="10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ht="15.75" customHeight="1">
      <c r="A131" s="102"/>
      <c r="B131" s="102"/>
      <c r="C131" s="102"/>
      <c r="D131" s="10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ht="15.75" customHeight="1">
      <c r="A132" s="102"/>
      <c r="B132" s="102"/>
      <c r="C132" s="102"/>
      <c r="D132" s="10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ht="15.75" customHeight="1">
      <c r="A133" s="102"/>
      <c r="B133" s="102"/>
      <c r="C133" s="102"/>
      <c r="D133" s="10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ht="15.75" customHeight="1">
      <c r="A134" s="102"/>
      <c r="B134" s="102"/>
      <c r="C134" s="102"/>
      <c r="D134" s="10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ht="15.75" customHeight="1">
      <c r="A135" s="102"/>
      <c r="B135" s="102"/>
      <c r="C135" s="102"/>
      <c r="D135" s="10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ht="15.75" customHeight="1">
      <c r="A136" s="102"/>
      <c r="B136" s="102"/>
      <c r="C136" s="102"/>
      <c r="D136" s="10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ht="15.75" customHeight="1">
      <c r="A137" s="102"/>
      <c r="B137" s="102"/>
      <c r="C137" s="102"/>
      <c r="D137" s="10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ht="15.75" customHeight="1">
      <c r="A138" s="102"/>
      <c r="B138" s="102"/>
      <c r="C138" s="102"/>
      <c r="D138" s="10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ht="15.75" customHeight="1">
      <c r="A139" s="102"/>
      <c r="B139" s="102"/>
      <c r="C139" s="102"/>
      <c r="D139" s="10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ht="15.75" customHeight="1">
      <c r="A140" s="102"/>
      <c r="B140" s="102"/>
      <c r="C140" s="102"/>
      <c r="D140" s="10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ht="15.75" customHeight="1">
      <c r="A141" s="102"/>
      <c r="B141" s="102"/>
      <c r="C141" s="102"/>
      <c r="D141" s="10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ht="15.75" customHeight="1">
      <c r="A142" s="102"/>
      <c r="B142" s="102"/>
      <c r="C142" s="102"/>
      <c r="D142" s="10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ht="15.75" customHeight="1">
      <c r="A143" s="102"/>
      <c r="B143" s="102"/>
      <c r="C143" s="102"/>
      <c r="D143" s="10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ht="15.75" customHeight="1">
      <c r="A144" s="102"/>
      <c r="B144" s="102"/>
      <c r="C144" s="102"/>
      <c r="D144" s="10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ht="15.75" customHeight="1">
      <c r="A145" s="102"/>
      <c r="B145" s="102"/>
      <c r="C145" s="102"/>
      <c r="D145" s="10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ht="15.75" customHeight="1">
      <c r="A146" s="102"/>
      <c r="B146" s="102"/>
      <c r="C146" s="102"/>
      <c r="D146" s="10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ht="15.75" customHeight="1">
      <c r="A147" s="102"/>
      <c r="B147" s="102"/>
      <c r="C147" s="102"/>
      <c r="D147" s="10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ht="15.75" customHeight="1">
      <c r="A148" s="102"/>
      <c r="B148" s="102"/>
      <c r="C148" s="102"/>
      <c r="D148" s="10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ht="15.75" customHeight="1">
      <c r="A149" s="102"/>
      <c r="B149" s="102"/>
      <c r="C149" s="102"/>
      <c r="D149" s="10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ht="15.75" customHeight="1">
      <c r="A150" s="102"/>
      <c r="B150" s="102"/>
      <c r="C150" s="102"/>
      <c r="D150" s="10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ht="15.75" customHeight="1">
      <c r="A151" s="102"/>
      <c r="B151" s="102"/>
      <c r="C151" s="102"/>
      <c r="D151" s="10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ht="15.75" customHeight="1">
      <c r="A152" s="102"/>
      <c r="B152" s="102"/>
      <c r="C152" s="102"/>
      <c r="D152" s="10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ht="15.75" customHeight="1">
      <c r="A153" s="102"/>
      <c r="B153" s="102"/>
      <c r="C153" s="102"/>
      <c r="D153" s="10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ht="15.75" customHeight="1">
      <c r="A154" s="102"/>
      <c r="B154" s="102"/>
      <c r="C154" s="102"/>
      <c r="D154" s="10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ht="15.75" customHeight="1">
      <c r="A155" s="102"/>
      <c r="B155" s="102"/>
      <c r="C155" s="102"/>
      <c r="D155" s="10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ht="15.75" customHeight="1">
      <c r="A156" s="102"/>
      <c r="B156" s="102"/>
      <c r="C156" s="102"/>
      <c r="D156" s="10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ht="15.75" customHeight="1">
      <c r="A157" s="102"/>
      <c r="B157" s="102"/>
      <c r="C157" s="102"/>
      <c r="D157" s="10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ht="15.75" customHeight="1">
      <c r="A158" s="102"/>
      <c r="B158" s="102"/>
      <c r="C158" s="102"/>
      <c r="D158" s="10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ht="15.75" customHeight="1">
      <c r="A159" s="102"/>
      <c r="B159" s="102"/>
      <c r="C159" s="102"/>
      <c r="D159" s="10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ht="15.75" customHeight="1">
      <c r="A160" s="102"/>
      <c r="B160" s="102"/>
      <c r="C160" s="102"/>
      <c r="D160" s="10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ht="15.75" customHeight="1">
      <c r="A161" s="102"/>
      <c r="B161" s="102"/>
      <c r="C161" s="102"/>
      <c r="D161" s="10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ht="15.75" customHeight="1">
      <c r="A162" s="102"/>
      <c r="B162" s="102"/>
      <c r="C162" s="102"/>
      <c r="D162" s="10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ht="15.75" customHeight="1">
      <c r="A163" s="102"/>
      <c r="B163" s="102"/>
      <c r="C163" s="102"/>
      <c r="D163" s="10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ht="15.75" customHeight="1">
      <c r="A164" s="102"/>
      <c r="B164" s="102"/>
      <c r="C164" s="102"/>
      <c r="D164" s="10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ht="15.75" customHeight="1">
      <c r="A165" s="102"/>
      <c r="B165" s="102"/>
      <c r="C165" s="102"/>
      <c r="D165" s="10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ht="15.75" customHeight="1">
      <c r="A166" s="102"/>
      <c r="B166" s="102"/>
      <c r="C166" s="102"/>
      <c r="D166" s="10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ht="15.75" customHeight="1">
      <c r="A167" s="102"/>
      <c r="B167" s="102"/>
      <c r="C167" s="102"/>
      <c r="D167" s="10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ht="15.75" customHeight="1">
      <c r="A168" s="102"/>
      <c r="B168" s="102"/>
      <c r="C168" s="102"/>
      <c r="D168" s="10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ht="15.75" customHeight="1">
      <c r="A169" s="102"/>
      <c r="B169" s="102"/>
      <c r="C169" s="102"/>
      <c r="D169" s="10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ht="15.75" customHeight="1">
      <c r="A170" s="102"/>
      <c r="B170" s="102"/>
      <c r="C170" s="102"/>
      <c r="D170" s="10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ht="15.75" customHeight="1">
      <c r="A171" s="102"/>
      <c r="B171" s="102"/>
      <c r="C171" s="102"/>
      <c r="D171" s="10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ht="15.75" customHeight="1">
      <c r="A172" s="102"/>
      <c r="B172" s="102"/>
      <c r="C172" s="102"/>
      <c r="D172" s="10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ht="15.75" customHeight="1">
      <c r="A173" s="102"/>
      <c r="B173" s="102"/>
      <c r="C173" s="102"/>
      <c r="D173" s="10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ht="15.75" customHeight="1">
      <c r="A174" s="102"/>
      <c r="B174" s="102"/>
      <c r="C174" s="102"/>
      <c r="D174" s="10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ht="15.75" customHeight="1">
      <c r="A175" s="102"/>
      <c r="B175" s="102"/>
      <c r="C175" s="102"/>
      <c r="D175" s="10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ht="15.75" customHeight="1">
      <c r="A176" s="102"/>
      <c r="B176" s="102"/>
      <c r="C176" s="102"/>
      <c r="D176" s="10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ht="15.75" customHeight="1">
      <c r="A177" s="102"/>
      <c r="B177" s="102"/>
      <c r="C177" s="102"/>
      <c r="D177" s="10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ht="15.75" customHeight="1">
      <c r="A178" s="102"/>
      <c r="B178" s="102"/>
      <c r="C178" s="102"/>
      <c r="D178" s="10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ht="15.75" customHeight="1">
      <c r="A179" s="102"/>
      <c r="B179" s="102"/>
      <c r="C179" s="102"/>
      <c r="D179" s="10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ht="15.75" customHeight="1">
      <c r="A180" s="102"/>
      <c r="B180" s="102"/>
      <c r="C180" s="102"/>
      <c r="D180" s="10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ht="15.75" customHeight="1">
      <c r="A181" s="102"/>
      <c r="B181" s="102"/>
      <c r="C181" s="102"/>
      <c r="D181" s="10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ht="15.75" customHeight="1">
      <c r="A182" s="102"/>
      <c r="B182" s="102"/>
      <c r="C182" s="102"/>
      <c r="D182" s="10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ht="15.75" customHeight="1">
      <c r="A183" s="102"/>
      <c r="B183" s="102"/>
      <c r="C183" s="102"/>
      <c r="D183" s="10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ht="15.75" customHeight="1">
      <c r="A184" s="102"/>
      <c r="B184" s="102"/>
      <c r="C184" s="102"/>
      <c r="D184" s="10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ht="15.75" customHeight="1">
      <c r="A185" s="102"/>
      <c r="B185" s="102"/>
      <c r="C185" s="102"/>
      <c r="D185" s="10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ht="15.75" customHeight="1">
      <c r="A186" s="102"/>
      <c r="B186" s="102"/>
      <c r="C186" s="102"/>
      <c r="D186" s="10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ht="15.75" customHeight="1">
      <c r="A187" s="102"/>
      <c r="B187" s="102"/>
      <c r="C187" s="102"/>
      <c r="D187" s="10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ht="15.75" customHeight="1">
      <c r="A188" s="102"/>
      <c r="B188" s="102"/>
      <c r="C188" s="102"/>
      <c r="D188" s="10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ht="15.75" customHeight="1">
      <c r="A189" s="102"/>
      <c r="B189" s="102"/>
      <c r="C189" s="102"/>
      <c r="D189" s="10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ht="15.75" customHeight="1">
      <c r="A190" s="102"/>
      <c r="B190" s="102"/>
      <c r="C190" s="102"/>
      <c r="D190" s="10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ht="15.75" customHeight="1">
      <c r="A191" s="102"/>
      <c r="B191" s="102"/>
      <c r="C191" s="102"/>
      <c r="D191" s="10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ht="15.75" customHeight="1">
      <c r="A192" s="102"/>
      <c r="B192" s="102"/>
      <c r="C192" s="102"/>
      <c r="D192" s="10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ht="15.75" customHeight="1">
      <c r="A193" s="102"/>
      <c r="B193" s="102"/>
      <c r="C193" s="102"/>
      <c r="D193" s="10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ht="15.75" customHeight="1">
      <c r="A194" s="102"/>
      <c r="B194" s="102"/>
      <c r="C194" s="102"/>
      <c r="D194" s="10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ht="15.75" customHeight="1">
      <c r="A195" s="102"/>
      <c r="B195" s="102"/>
      <c r="C195" s="102"/>
      <c r="D195" s="10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ht="15.75" customHeight="1">
      <c r="A196" s="102"/>
      <c r="B196" s="102"/>
      <c r="C196" s="102"/>
      <c r="D196" s="10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ht="15.75" customHeight="1">
      <c r="A197" s="102"/>
      <c r="B197" s="102"/>
      <c r="C197" s="102"/>
      <c r="D197" s="10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ht="15.75" customHeight="1">
      <c r="A198" s="102"/>
      <c r="B198" s="102"/>
      <c r="C198" s="102"/>
      <c r="D198" s="10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ht="15.75" customHeight="1">
      <c r="A199" s="102"/>
      <c r="B199" s="102"/>
      <c r="C199" s="102"/>
      <c r="D199" s="10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ht="15.75" customHeight="1">
      <c r="A200" s="102"/>
      <c r="B200" s="102"/>
      <c r="C200" s="102"/>
      <c r="D200" s="10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ht="15.75" customHeight="1">
      <c r="A201" s="102"/>
      <c r="B201" s="102"/>
      <c r="C201" s="102"/>
      <c r="D201" s="10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ht="15.75" customHeight="1">
      <c r="A202" s="102"/>
      <c r="B202" s="102"/>
      <c r="C202" s="102"/>
      <c r="D202" s="10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ht="15.75" customHeight="1">
      <c r="A203" s="102"/>
      <c r="B203" s="102"/>
      <c r="C203" s="102"/>
      <c r="D203" s="10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ht="15.75" customHeight="1">
      <c r="A204" s="102"/>
      <c r="B204" s="102"/>
      <c r="C204" s="102"/>
      <c r="D204" s="10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ht="15.75" customHeight="1">
      <c r="A205" s="102"/>
      <c r="B205" s="102"/>
      <c r="C205" s="102"/>
      <c r="D205" s="10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ht="15.75" customHeight="1">
      <c r="A206" s="102"/>
      <c r="B206" s="102"/>
      <c r="C206" s="102"/>
      <c r="D206" s="10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ht="15.75" customHeight="1">
      <c r="A207" s="102"/>
      <c r="B207" s="102"/>
      <c r="C207" s="102"/>
      <c r="D207" s="10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ht="15.75" customHeight="1">
      <c r="A208" s="102"/>
      <c r="B208" s="102"/>
      <c r="C208" s="102"/>
      <c r="D208" s="10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ht="15.75" customHeight="1">
      <c r="A209" s="102"/>
      <c r="B209" s="102"/>
      <c r="C209" s="102"/>
      <c r="D209" s="10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ht="15.75" customHeight="1">
      <c r="A210" s="102"/>
      <c r="B210" s="102"/>
      <c r="C210" s="102"/>
      <c r="D210" s="10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ht="15.75" customHeight="1">
      <c r="A211" s="102"/>
      <c r="B211" s="102"/>
      <c r="C211" s="102"/>
      <c r="D211" s="10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ht="15.75" customHeight="1">
      <c r="A212" s="102"/>
      <c r="B212" s="102"/>
      <c r="C212" s="102"/>
      <c r="D212" s="10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ht="15.75" customHeight="1">
      <c r="A213" s="102"/>
      <c r="B213" s="102"/>
      <c r="C213" s="102"/>
      <c r="D213" s="10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ht="15.75" customHeight="1">
      <c r="A214" s="102"/>
      <c r="B214" s="102"/>
      <c r="C214" s="102"/>
      <c r="D214" s="10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ht="15.75" customHeight="1">
      <c r="A215" s="102"/>
      <c r="B215" s="102"/>
      <c r="C215" s="102"/>
      <c r="D215" s="10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ht="15.75" customHeight="1">
      <c r="A216" s="102"/>
      <c r="B216" s="102"/>
      <c r="C216" s="102"/>
      <c r="D216" s="10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ht="15.75" customHeight="1">
      <c r="A217" s="102"/>
      <c r="B217" s="102"/>
      <c r="C217" s="102"/>
      <c r="D217" s="10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G19"/>
    <hyperlink r:id="rId5" ref="D25"/>
  </hyperlinks>
  <printOptions/>
  <pageMargins bottom="0.75" footer="0.0" header="0.0" left="0.7" right="0.7" top="0.75"/>
  <pageSetup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04" t="s">
        <v>146</v>
      </c>
      <c r="B1" s="105">
        <v>3.666666667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ht="15.75" customHeight="1">
      <c r="A2" s="104" t="s">
        <v>147</v>
      </c>
      <c r="B2" s="104" t="s">
        <v>148</v>
      </c>
      <c r="C2" s="104" t="s">
        <v>149</v>
      </c>
      <c r="D2" s="104" t="s">
        <v>147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ht="15.75" customHeight="1">
      <c r="A3" s="106">
        <v>1.59</v>
      </c>
      <c r="B3" s="106">
        <v>0.5</v>
      </c>
      <c r="C3" s="106">
        <v>0.25</v>
      </c>
      <c r="D3" s="106">
        <v>1.59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 ht="15.75" customHeight="1">
      <c r="A4" s="107">
        <v>1.583</v>
      </c>
      <c r="B4" s="107">
        <v>0.6</v>
      </c>
      <c r="C4" s="107">
        <v>0.3</v>
      </c>
      <c r="D4" s="107">
        <v>1.583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ht="15.75" customHeight="1">
      <c r="A5" s="107">
        <v>1.576</v>
      </c>
      <c r="B5" s="107">
        <v>0.7</v>
      </c>
      <c r="C5" s="107">
        <v>0.35</v>
      </c>
      <c r="D5" s="107">
        <v>1.576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ht="15.75" customHeight="1">
      <c r="A6" s="107">
        <v>1.569</v>
      </c>
      <c r="B6" s="107">
        <v>0.8</v>
      </c>
      <c r="C6" s="107">
        <v>0.4</v>
      </c>
      <c r="D6" s="107">
        <v>1.569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ht="15.75" customHeight="1">
      <c r="A7" s="107">
        <v>1.562</v>
      </c>
      <c r="B7" s="107">
        <v>0.9</v>
      </c>
      <c r="C7" s="107">
        <v>0.45</v>
      </c>
      <c r="D7" s="107">
        <v>1.562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ht="15.75" customHeight="1">
      <c r="A8" s="107">
        <v>1.555</v>
      </c>
      <c r="B8" s="107">
        <v>1.0</v>
      </c>
      <c r="C8" s="107">
        <v>0.5</v>
      </c>
      <c r="D8" s="107">
        <v>1.555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ht="15.75" customHeight="1">
      <c r="A9" s="107">
        <v>1.548</v>
      </c>
      <c r="B9" s="107">
        <v>1.1</v>
      </c>
      <c r="C9" s="107">
        <v>0.55</v>
      </c>
      <c r="D9" s="107">
        <v>1.548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ht="15.75" customHeight="1">
      <c r="A10" s="107">
        <v>1.541</v>
      </c>
      <c r="B10" s="107">
        <v>1.2</v>
      </c>
      <c r="C10" s="107">
        <v>0.6</v>
      </c>
      <c r="D10" s="107">
        <v>1.541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ht="15.75" customHeight="1">
      <c r="A11" s="107">
        <v>1.534</v>
      </c>
      <c r="B11" s="107">
        <v>1.3</v>
      </c>
      <c r="C11" s="107">
        <v>0.65</v>
      </c>
      <c r="D11" s="107">
        <v>1.534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ht="15.75" customHeight="1">
      <c r="A12" s="107">
        <v>1.527</v>
      </c>
      <c r="B12" s="107">
        <v>1.4</v>
      </c>
      <c r="C12" s="107">
        <v>0.7</v>
      </c>
      <c r="D12" s="107">
        <v>1.527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 ht="15.75" customHeight="1">
      <c r="A13" s="106">
        <v>1.52</v>
      </c>
      <c r="B13" s="106">
        <v>1.5</v>
      </c>
      <c r="C13" s="106">
        <v>0.75</v>
      </c>
      <c r="D13" s="106">
        <v>1.52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</row>
    <row r="14" ht="15.75" customHeight="1">
      <c r="A14" s="107">
        <v>1.513</v>
      </c>
      <c r="B14" s="107">
        <v>1.6</v>
      </c>
      <c r="C14" s="107">
        <v>0.8</v>
      </c>
      <c r="D14" s="107">
        <v>1.513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 ht="15.75" customHeight="1">
      <c r="A15" s="107">
        <v>1.506</v>
      </c>
      <c r="B15" s="107">
        <v>1.7</v>
      </c>
      <c r="C15" s="107">
        <v>0.85</v>
      </c>
      <c r="D15" s="107">
        <v>1.506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 ht="15.75" customHeight="1">
      <c r="A16" s="107">
        <v>1.499</v>
      </c>
      <c r="B16" s="107">
        <v>1.8</v>
      </c>
      <c r="C16" s="107">
        <v>0.9</v>
      </c>
      <c r="D16" s="107">
        <v>1.499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</row>
    <row r="17" ht="15.75" customHeight="1">
      <c r="A17" s="107">
        <v>1.492</v>
      </c>
      <c r="B17" s="107">
        <v>1.9</v>
      </c>
      <c r="C17" s="107">
        <v>0.95</v>
      </c>
      <c r="D17" s="107">
        <v>1.492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ht="15.75" customHeight="1">
      <c r="A18" s="107">
        <v>1.485</v>
      </c>
      <c r="B18" s="107">
        <v>2.0</v>
      </c>
      <c r="C18" s="107">
        <v>1.0</v>
      </c>
      <c r="D18" s="107">
        <v>1.485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ht="15.75" customHeight="1">
      <c r="A19" s="107">
        <v>1.478</v>
      </c>
      <c r="B19" s="107">
        <v>2.1</v>
      </c>
      <c r="C19" s="107">
        <v>1.05</v>
      </c>
      <c r="D19" s="107">
        <v>1.478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ht="15.75" customHeight="1">
      <c r="A20" s="107">
        <v>1.471</v>
      </c>
      <c r="B20" s="107">
        <v>2.2</v>
      </c>
      <c r="C20" s="107">
        <v>1.1</v>
      </c>
      <c r="D20" s="107">
        <v>1.471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ht="15.75" customHeight="1">
      <c r="A21" s="107">
        <v>1.464</v>
      </c>
      <c r="B21" s="107">
        <v>2.3</v>
      </c>
      <c r="C21" s="107">
        <v>1.15</v>
      </c>
      <c r="D21" s="107">
        <v>1.464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ht="15.75" customHeight="1">
      <c r="A22" s="107">
        <v>1.457</v>
      </c>
      <c r="B22" s="107">
        <v>2.4</v>
      </c>
      <c r="C22" s="107">
        <v>1.2</v>
      </c>
      <c r="D22" s="107">
        <v>1.457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ht="15.75" customHeight="1">
      <c r="A23" s="106">
        <v>1.45</v>
      </c>
      <c r="B23" s="106">
        <v>2.5</v>
      </c>
      <c r="C23" s="106">
        <v>1.25</v>
      </c>
      <c r="D23" s="106">
        <v>1.45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ht="15.75" customHeight="1">
      <c r="A24" s="107">
        <v>1.444</v>
      </c>
      <c r="B24" s="107">
        <v>2.6</v>
      </c>
      <c r="C24" s="107">
        <v>1.3</v>
      </c>
      <c r="D24" s="107">
        <v>1.444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ht="15.75" customHeight="1">
      <c r="A25" s="107">
        <v>1.438</v>
      </c>
      <c r="B25" s="107">
        <v>2.7</v>
      </c>
      <c r="C25" s="107">
        <v>1.35</v>
      </c>
      <c r="D25" s="107">
        <v>1.438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ht="15.75" customHeight="1">
      <c r="A26" s="107">
        <v>1.432</v>
      </c>
      <c r="B26" s="107">
        <v>2.8</v>
      </c>
      <c r="C26" s="107">
        <v>1.4</v>
      </c>
      <c r="D26" s="107">
        <v>1.432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ht="15.75" customHeight="1">
      <c r="A27" s="107">
        <v>1.426</v>
      </c>
      <c r="B27" s="107">
        <v>2.9</v>
      </c>
      <c r="C27" s="107">
        <v>1.45</v>
      </c>
      <c r="D27" s="107">
        <v>1.426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ht="15.75" customHeight="1">
      <c r="A28" s="107">
        <v>1.42</v>
      </c>
      <c r="B28" s="107">
        <v>3.0</v>
      </c>
      <c r="C28" s="107">
        <v>1.5</v>
      </c>
      <c r="D28" s="107">
        <v>1.42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ht="15.75" customHeight="1">
      <c r="A29" s="107">
        <v>1.414</v>
      </c>
      <c r="B29" s="107">
        <v>3.1</v>
      </c>
      <c r="C29" s="107">
        <v>1.55</v>
      </c>
      <c r="D29" s="107">
        <v>1.414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 ht="15.75" customHeight="1">
      <c r="A30" s="107">
        <v>1.408</v>
      </c>
      <c r="B30" s="107">
        <v>3.2</v>
      </c>
      <c r="C30" s="107">
        <v>1.6</v>
      </c>
      <c r="D30" s="107">
        <v>1.408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</row>
    <row r="31" ht="15.75" customHeight="1">
      <c r="A31" s="107">
        <v>1.402</v>
      </c>
      <c r="B31" s="107">
        <v>3.3</v>
      </c>
      <c r="C31" s="107">
        <v>1.65</v>
      </c>
      <c r="D31" s="107">
        <v>1.402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 ht="15.75" customHeight="1">
      <c r="A32" s="107">
        <v>1.396</v>
      </c>
      <c r="B32" s="107">
        <v>3.4</v>
      </c>
      <c r="C32" s="107">
        <v>1.7</v>
      </c>
      <c r="D32" s="107">
        <v>1.396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</row>
    <row r="33" ht="15.75" customHeight="1">
      <c r="A33" s="106">
        <v>1.39</v>
      </c>
      <c r="B33" s="106">
        <v>3.5</v>
      </c>
      <c r="C33" s="106">
        <v>1.75</v>
      </c>
      <c r="D33" s="106">
        <v>1.39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</row>
    <row r="34" ht="15.75" customHeight="1">
      <c r="A34" s="107">
        <v>1.385</v>
      </c>
      <c r="B34" s="107">
        <v>3.6</v>
      </c>
      <c r="C34" s="107">
        <v>1.8</v>
      </c>
      <c r="D34" s="107">
        <v>1.385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 ht="15.75" customHeight="1">
      <c r="A35" s="107">
        <v>1.38</v>
      </c>
      <c r="B35" s="107">
        <v>3.7</v>
      </c>
      <c r="C35" s="107">
        <v>1.85</v>
      </c>
      <c r="D35" s="107">
        <v>1.38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</row>
    <row r="36" ht="15.75" customHeight="1">
      <c r="A36" s="107">
        <v>1.375</v>
      </c>
      <c r="B36" s="107">
        <v>3.8</v>
      </c>
      <c r="C36" s="107">
        <v>1.9</v>
      </c>
      <c r="D36" s="107">
        <v>1.375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37" ht="15.75" customHeight="1">
      <c r="A37" s="107">
        <v>1.37</v>
      </c>
      <c r="B37" s="107">
        <v>3.9</v>
      </c>
      <c r="C37" s="107">
        <v>1.95</v>
      </c>
      <c r="D37" s="107">
        <v>1.37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</row>
    <row r="38" ht="15.75" customHeight="1">
      <c r="A38" s="107">
        <v>1.365</v>
      </c>
      <c r="B38" s="107">
        <v>4.0</v>
      </c>
      <c r="C38" s="107">
        <v>2.0</v>
      </c>
      <c r="D38" s="107">
        <v>1.365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 ht="15.75" customHeight="1">
      <c r="A39" s="107">
        <v>1.36</v>
      </c>
      <c r="B39" s="107">
        <v>4.1</v>
      </c>
      <c r="C39" s="107">
        <v>2.05</v>
      </c>
      <c r="D39" s="107">
        <v>1.36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 ht="15.75" customHeight="1">
      <c r="A40" s="107">
        <v>1.355</v>
      </c>
      <c r="B40" s="107">
        <v>4.2</v>
      </c>
      <c r="C40" s="107">
        <v>2.1</v>
      </c>
      <c r="D40" s="107">
        <v>1.355</v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 ht="15.75" customHeight="1">
      <c r="A41" s="107">
        <v>1.35</v>
      </c>
      <c r="B41" s="107">
        <v>4.3</v>
      </c>
      <c r="C41" s="107">
        <v>2.15</v>
      </c>
      <c r="D41" s="107">
        <v>1.35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 ht="15.75" customHeight="1">
      <c r="A42" s="107">
        <v>1.345</v>
      </c>
      <c r="B42" s="107">
        <v>4.4</v>
      </c>
      <c r="C42" s="107">
        <v>2.2</v>
      </c>
      <c r="D42" s="107">
        <v>1.345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 ht="15.75" customHeight="1">
      <c r="A43" s="106">
        <v>1.34</v>
      </c>
      <c r="B43" s="106">
        <v>4.5</v>
      </c>
      <c r="C43" s="106">
        <v>2.25</v>
      </c>
      <c r="D43" s="106">
        <v>1.34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ht="15.75" customHeight="1">
      <c r="A44" s="107">
        <v>1.335</v>
      </c>
      <c r="B44" s="107">
        <v>4.6</v>
      </c>
      <c r="C44" s="107">
        <v>2.3</v>
      </c>
      <c r="D44" s="107">
        <v>1.335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</row>
    <row r="45" ht="15.75" customHeight="1">
      <c r="A45" s="107">
        <v>1.33</v>
      </c>
      <c r="B45" s="107">
        <v>4.7</v>
      </c>
      <c r="C45" s="107">
        <v>2.35</v>
      </c>
      <c r="D45" s="107">
        <v>1.33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 ht="15.75" customHeight="1">
      <c r="A46" s="107">
        <v>1.325</v>
      </c>
      <c r="B46" s="107">
        <v>4.8</v>
      </c>
      <c r="C46" s="107">
        <v>2.4</v>
      </c>
      <c r="D46" s="107">
        <v>1.325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 ht="15.75" customHeight="1">
      <c r="A47" s="107">
        <v>1.32</v>
      </c>
      <c r="B47" s="107">
        <v>4.9</v>
      </c>
      <c r="C47" s="107">
        <v>2.45</v>
      </c>
      <c r="D47" s="107">
        <v>1.32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</row>
    <row r="48" ht="15.75" customHeight="1">
      <c r="A48" s="107">
        <v>1.315</v>
      </c>
      <c r="B48" s="107">
        <v>5.0</v>
      </c>
      <c r="C48" s="107">
        <v>2.5</v>
      </c>
      <c r="D48" s="107">
        <v>1.315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 ht="15.75" customHeight="1">
      <c r="A49" s="107">
        <v>1.31</v>
      </c>
      <c r="B49" s="107">
        <v>5.1</v>
      </c>
      <c r="C49" s="107">
        <v>2.55</v>
      </c>
      <c r="D49" s="107">
        <v>1.31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 ht="15.75" customHeight="1">
      <c r="A50" s="107">
        <v>1.305</v>
      </c>
      <c r="B50" s="107">
        <v>5.2</v>
      </c>
      <c r="C50" s="107">
        <v>2.6</v>
      </c>
      <c r="D50" s="107">
        <v>1.305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 ht="15.75" customHeight="1">
      <c r="A51" s="107">
        <v>1.3</v>
      </c>
      <c r="B51" s="107">
        <v>5.3</v>
      </c>
      <c r="C51" s="107">
        <v>2.65</v>
      </c>
      <c r="D51" s="107">
        <v>1.3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 ht="15.75" customHeight="1">
      <c r="A52" s="107">
        <v>1.295</v>
      </c>
      <c r="B52" s="107">
        <v>5.4</v>
      </c>
      <c r="C52" s="107">
        <v>2.7</v>
      </c>
      <c r="D52" s="107">
        <v>1.295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</row>
    <row r="53" ht="15.75" customHeight="1">
      <c r="A53" s="106">
        <v>1.29</v>
      </c>
      <c r="B53" s="106">
        <v>5.5</v>
      </c>
      <c r="C53" s="106">
        <v>2.75</v>
      </c>
      <c r="D53" s="106">
        <v>1.29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 ht="15.75" customHeight="1">
      <c r="A54" s="107">
        <v>1.285</v>
      </c>
      <c r="B54" s="107">
        <v>5.6</v>
      </c>
      <c r="C54" s="107">
        <v>2.8</v>
      </c>
      <c r="D54" s="107">
        <v>1.285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</row>
    <row r="55" ht="15.75" customHeight="1">
      <c r="A55" s="107">
        <v>1.28</v>
      </c>
      <c r="B55" s="107">
        <v>5.7</v>
      </c>
      <c r="C55" s="107">
        <v>2.85</v>
      </c>
      <c r="D55" s="107">
        <v>1.28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</row>
    <row r="56" ht="15.75" customHeight="1">
      <c r="A56" s="107">
        <v>1.275</v>
      </c>
      <c r="B56" s="107">
        <v>5.8</v>
      </c>
      <c r="C56" s="107">
        <v>2.9</v>
      </c>
      <c r="D56" s="107">
        <v>1.275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</row>
    <row r="57" ht="15.75" customHeight="1">
      <c r="A57" s="107">
        <v>1.27</v>
      </c>
      <c r="B57" s="107">
        <v>5.9</v>
      </c>
      <c r="C57" s="107">
        <v>2.95</v>
      </c>
      <c r="D57" s="107">
        <v>1.27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</row>
    <row r="58" ht="15.75" customHeight="1">
      <c r="A58" s="107">
        <v>1.265</v>
      </c>
      <c r="B58" s="107">
        <v>6.0</v>
      </c>
      <c r="C58" s="107">
        <v>3.0</v>
      </c>
      <c r="D58" s="107">
        <v>1.265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</row>
    <row r="59" ht="15.75" customHeight="1">
      <c r="A59" s="107">
        <v>1.26</v>
      </c>
      <c r="B59" s="107">
        <v>6.1</v>
      </c>
      <c r="C59" s="107">
        <v>3.05</v>
      </c>
      <c r="D59" s="107">
        <v>1.26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</row>
    <row r="60" ht="15.75" customHeight="1">
      <c r="A60" s="107">
        <v>1.255</v>
      </c>
      <c r="B60" s="107">
        <v>6.2</v>
      </c>
      <c r="C60" s="107">
        <v>3.1</v>
      </c>
      <c r="D60" s="107">
        <v>1.255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</row>
    <row r="61" ht="15.75" customHeight="1">
      <c r="A61" s="107">
        <v>1.25</v>
      </c>
      <c r="B61" s="107">
        <v>6.3</v>
      </c>
      <c r="C61" s="107">
        <v>3.15</v>
      </c>
      <c r="D61" s="107">
        <v>1.25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</row>
    <row r="62" ht="15.75" customHeight="1">
      <c r="A62" s="107">
        <v>1.245</v>
      </c>
      <c r="B62" s="107">
        <v>6.4</v>
      </c>
      <c r="C62" s="107">
        <v>3.2</v>
      </c>
      <c r="D62" s="107">
        <v>1.245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 ht="15.75" customHeight="1">
      <c r="A63" s="106">
        <v>1.24</v>
      </c>
      <c r="B63" s="106">
        <v>6.5</v>
      </c>
      <c r="C63" s="106">
        <v>3.25</v>
      </c>
      <c r="D63" s="106">
        <v>1.24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</row>
    <row r="64" ht="15.75" customHeight="1">
      <c r="A64" s="107">
        <v>1.234</v>
      </c>
      <c r="B64" s="107">
        <v>6.6</v>
      </c>
      <c r="C64" s="107">
        <v>3.3</v>
      </c>
      <c r="D64" s="107">
        <v>1.234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</row>
    <row r="65" ht="15.75" customHeight="1">
      <c r="A65" s="107">
        <v>1.228</v>
      </c>
      <c r="B65" s="107">
        <v>6.7</v>
      </c>
      <c r="C65" s="107">
        <v>3.35</v>
      </c>
      <c r="D65" s="107">
        <v>1.228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</row>
    <row r="66" ht="15.75" customHeight="1">
      <c r="A66" s="107">
        <v>1.222</v>
      </c>
      <c r="B66" s="107">
        <v>6.8</v>
      </c>
      <c r="C66" s="107">
        <v>3.4</v>
      </c>
      <c r="D66" s="107">
        <v>1.222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</row>
    <row r="67" ht="15.75" customHeight="1">
      <c r="A67" s="107">
        <v>1.216</v>
      </c>
      <c r="B67" s="107">
        <v>6.9</v>
      </c>
      <c r="C67" s="107">
        <v>3.45</v>
      </c>
      <c r="D67" s="107">
        <v>1.216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ht="15.75" customHeight="1">
      <c r="A68" s="107">
        <v>1.21</v>
      </c>
      <c r="B68" s="107">
        <v>7.0</v>
      </c>
      <c r="C68" s="107">
        <v>3.5</v>
      </c>
      <c r="D68" s="107">
        <v>1.21</v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</row>
    <row r="69" ht="15.75" customHeight="1">
      <c r="A69" s="107">
        <v>1.204</v>
      </c>
      <c r="B69" s="107">
        <v>7.1</v>
      </c>
      <c r="C69" s="107">
        <v>3.55</v>
      </c>
      <c r="D69" s="107">
        <v>1.204</v>
      </c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</row>
    <row r="70" ht="15.75" customHeight="1">
      <c r="A70" s="107">
        <v>1.198</v>
      </c>
      <c r="B70" s="107">
        <v>7.2</v>
      </c>
      <c r="C70" s="107">
        <v>3.6</v>
      </c>
      <c r="D70" s="107">
        <v>1.198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 ht="15.75" customHeight="1">
      <c r="A71" s="107">
        <v>1.192</v>
      </c>
      <c r="B71" s="107">
        <v>7.3</v>
      </c>
      <c r="C71" s="107">
        <v>3.65</v>
      </c>
      <c r="D71" s="107">
        <v>1.192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 ht="15.75" customHeight="1">
      <c r="A72" s="107">
        <v>1.186</v>
      </c>
      <c r="B72" s="107">
        <v>7.4</v>
      </c>
      <c r="C72" s="107">
        <v>3.7</v>
      </c>
      <c r="D72" s="107">
        <v>1.186</v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</row>
    <row r="73" ht="15.75" customHeight="1">
      <c r="A73" s="106">
        <v>1.18</v>
      </c>
      <c r="B73" s="106">
        <v>7.5</v>
      </c>
      <c r="C73" s="106">
        <v>3.75</v>
      </c>
      <c r="D73" s="106">
        <v>1.18</v>
      </c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</row>
    <row r="74" ht="15.75" customHeight="1">
      <c r="A74" s="107">
        <v>1.175</v>
      </c>
      <c r="B74" s="107">
        <v>7.6</v>
      </c>
      <c r="C74" s="107">
        <v>3.8</v>
      </c>
      <c r="D74" s="107">
        <v>1.175</v>
      </c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</row>
    <row r="75" ht="15.75" customHeight="1">
      <c r="A75" s="107">
        <v>1.17</v>
      </c>
      <c r="B75" s="107">
        <v>7.7</v>
      </c>
      <c r="C75" s="107">
        <v>3.85</v>
      </c>
      <c r="D75" s="107">
        <v>1.17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</row>
    <row r="76" ht="15.75" customHeight="1">
      <c r="A76" s="107">
        <v>1.165</v>
      </c>
      <c r="B76" s="107">
        <v>7.8</v>
      </c>
      <c r="C76" s="107">
        <v>3.9</v>
      </c>
      <c r="D76" s="107">
        <v>1.165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</row>
    <row r="77" ht="15.75" customHeight="1">
      <c r="A77" s="107">
        <v>1.16</v>
      </c>
      <c r="B77" s="107">
        <v>7.9</v>
      </c>
      <c r="C77" s="107">
        <v>3.95</v>
      </c>
      <c r="D77" s="107">
        <v>1.16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</row>
    <row r="78" ht="15.75" customHeight="1">
      <c r="A78" s="107">
        <v>1.155</v>
      </c>
      <c r="B78" s="107">
        <v>8.0</v>
      </c>
      <c r="C78" s="107">
        <v>4.0</v>
      </c>
      <c r="D78" s="107">
        <v>1.155</v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</row>
    <row r="79" ht="15.75" customHeight="1">
      <c r="A79" s="107">
        <v>1.15</v>
      </c>
      <c r="B79" s="107">
        <v>8.1</v>
      </c>
      <c r="C79" s="107">
        <v>4.05</v>
      </c>
      <c r="D79" s="107">
        <v>1.15</v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</row>
    <row r="80" ht="15.75" customHeight="1">
      <c r="A80" s="107">
        <v>1.145</v>
      </c>
      <c r="B80" s="107">
        <v>8.2</v>
      </c>
      <c r="C80" s="107">
        <v>4.1</v>
      </c>
      <c r="D80" s="107">
        <v>1.145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</row>
    <row r="81" ht="15.75" customHeight="1">
      <c r="A81" s="107">
        <v>1.14</v>
      </c>
      <c r="B81" s="107">
        <v>8.3</v>
      </c>
      <c r="C81" s="107">
        <v>4.15</v>
      </c>
      <c r="D81" s="107">
        <v>1.14</v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</row>
    <row r="82" ht="15.75" customHeight="1">
      <c r="A82" s="107">
        <v>1.135</v>
      </c>
      <c r="B82" s="107">
        <v>8.4</v>
      </c>
      <c r="C82" s="107">
        <v>4.2</v>
      </c>
      <c r="D82" s="107">
        <v>1.135</v>
      </c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</row>
    <row r="83" ht="15.75" customHeight="1">
      <c r="A83" s="106">
        <v>1.13</v>
      </c>
      <c r="B83" s="106">
        <v>8.5</v>
      </c>
      <c r="C83" s="106">
        <v>4.25</v>
      </c>
      <c r="D83" s="106">
        <v>1.13</v>
      </c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 ht="15.75" customHeight="1">
      <c r="A84" s="107">
        <v>1.126</v>
      </c>
      <c r="B84" s="107">
        <v>8.6</v>
      </c>
      <c r="C84" s="107">
        <v>4.3</v>
      </c>
      <c r="D84" s="107">
        <v>1.126</v>
      </c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</row>
    <row r="85" ht="15.75" customHeight="1">
      <c r="A85" s="107">
        <v>1.122</v>
      </c>
      <c r="B85" s="107">
        <v>8.7</v>
      </c>
      <c r="C85" s="107">
        <v>4.35</v>
      </c>
      <c r="D85" s="107">
        <v>1.122</v>
      </c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</row>
    <row r="86" ht="15.75" customHeight="1">
      <c r="A86" s="107">
        <v>1.118</v>
      </c>
      <c r="B86" s="107">
        <v>8.8</v>
      </c>
      <c r="C86" s="107">
        <v>4.4</v>
      </c>
      <c r="D86" s="107">
        <v>1.118</v>
      </c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</row>
    <row r="87" ht="15.75" customHeight="1">
      <c r="A87" s="107">
        <v>1.114</v>
      </c>
      <c r="B87" s="107">
        <v>8.9</v>
      </c>
      <c r="C87" s="107">
        <v>4.45</v>
      </c>
      <c r="D87" s="107">
        <v>1.114</v>
      </c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</row>
    <row r="88" ht="15.75" customHeight="1">
      <c r="A88" s="107">
        <v>1.11</v>
      </c>
      <c r="B88" s="107">
        <v>9.0</v>
      </c>
      <c r="C88" s="107">
        <v>4.5</v>
      </c>
      <c r="D88" s="107">
        <v>1.11</v>
      </c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</row>
    <row r="89" ht="15.75" customHeight="1">
      <c r="A89" s="107">
        <v>1.106</v>
      </c>
      <c r="B89" s="107">
        <v>9.1</v>
      </c>
      <c r="C89" s="107">
        <v>4.55</v>
      </c>
      <c r="D89" s="107">
        <v>1.106</v>
      </c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</row>
    <row r="90" ht="15.75" customHeight="1">
      <c r="A90" s="107">
        <v>1.102</v>
      </c>
      <c r="B90" s="107">
        <v>9.2</v>
      </c>
      <c r="C90" s="107">
        <v>4.6</v>
      </c>
      <c r="D90" s="107">
        <v>1.102</v>
      </c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 ht="15.75" customHeight="1">
      <c r="A91" s="107">
        <v>1.098</v>
      </c>
      <c r="B91" s="107">
        <v>9.3</v>
      </c>
      <c r="C91" s="107">
        <v>4.65</v>
      </c>
      <c r="D91" s="107">
        <v>1.098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 ht="15.75" customHeight="1">
      <c r="A92" s="107">
        <v>1.094</v>
      </c>
      <c r="B92" s="107">
        <v>9.4</v>
      </c>
      <c r="C92" s="107">
        <v>4.7</v>
      </c>
      <c r="D92" s="107">
        <v>1.094</v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 ht="15.75" customHeight="1">
      <c r="A93" s="106">
        <v>1.09</v>
      </c>
      <c r="B93" s="106">
        <v>9.5</v>
      </c>
      <c r="C93" s="106">
        <v>4.75</v>
      </c>
      <c r="D93" s="106">
        <v>1.09</v>
      </c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 ht="15.75" customHeight="1">
      <c r="A94" s="107">
        <v>1.086</v>
      </c>
      <c r="B94" s="107">
        <v>9.6</v>
      </c>
      <c r="C94" s="107">
        <v>4.8</v>
      </c>
      <c r="D94" s="107">
        <v>1.086</v>
      </c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 ht="15.75" customHeight="1">
      <c r="A95" s="107">
        <v>1.082</v>
      </c>
      <c r="B95" s="107">
        <v>9.7</v>
      </c>
      <c r="C95" s="107">
        <v>4.85</v>
      </c>
      <c r="D95" s="107">
        <v>1.082</v>
      </c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 ht="15.75" customHeight="1">
      <c r="A96" s="107">
        <v>1.078</v>
      </c>
      <c r="B96" s="107">
        <v>9.8</v>
      </c>
      <c r="C96" s="107">
        <v>4.9</v>
      </c>
      <c r="D96" s="107">
        <v>1.078</v>
      </c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 ht="15.75" customHeight="1">
      <c r="A97" s="107">
        <v>1.074</v>
      </c>
      <c r="B97" s="107">
        <v>9.9</v>
      </c>
      <c r="C97" s="107">
        <v>4.95</v>
      </c>
      <c r="D97" s="107">
        <v>1.074</v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 ht="15.75" customHeight="1">
      <c r="A98" s="107">
        <v>1.07</v>
      </c>
      <c r="B98" s="107">
        <v>10.0</v>
      </c>
      <c r="C98" s="107">
        <v>5.0</v>
      </c>
      <c r="D98" s="107">
        <v>1.07</v>
      </c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 ht="15.75" customHeight="1">
      <c r="A99" s="107">
        <v>1.066</v>
      </c>
      <c r="B99" s="107">
        <v>10.1</v>
      </c>
      <c r="C99" s="107">
        <v>5.05</v>
      </c>
      <c r="D99" s="107">
        <v>1.066</v>
      </c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 ht="15.75" customHeight="1">
      <c r="A100" s="107">
        <v>1.062</v>
      </c>
      <c r="B100" s="107">
        <v>10.2</v>
      </c>
      <c r="C100" s="107">
        <v>5.1</v>
      </c>
      <c r="D100" s="107">
        <v>1.062</v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 ht="15.75" customHeight="1">
      <c r="A101" s="107">
        <v>1.058</v>
      </c>
      <c r="B101" s="107">
        <v>10.3</v>
      </c>
      <c r="C101" s="107">
        <v>5.15</v>
      </c>
      <c r="D101" s="107">
        <v>1.058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 ht="15.75" customHeight="1">
      <c r="A102" s="107">
        <v>1.054</v>
      </c>
      <c r="B102" s="107">
        <v>10.4</v>
      </c>
      <c r="C102" s="107">
        <v>5.2</v>
      </c>
      <c r="D102" s="107">
        <v>1.054</v>
      </c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 ht="15.75" customHeight="1">
      <c r="A103" s="106">
        <v>1.05</v>
      </c>
      <c r="B103" s="106">
        <v>10.5</v>
      </c>
      <c r="C103" s="106">
        <v>5.25</v>
      </c>
      <c r="D103" s="106">
        <v>1.05</v>
      </c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 ht="15.75" customHeight="1">
      <c r="A104" s="107">
        <v>1.046</v>
      </c>
      <c r="B104" s="107">
        <v>10.6</v>
      </c>
      <c r="C104" s="107">
        <v>5.3</v>
      </c>
      <c r="D104" s="107">
        <v>1.046</v>
      </c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 ht="15.75" customHeight="1">
      <c r="A105" s="107">
        <v>1.042</v>
      </c>
      <c r="B105" s="107">
        <v>10.7</v>
      </c>
      <c r="C105" s="107">
        <v>5.35</v>
      </c>
      <c r="D105" s="107">
        <v>1.042</v>
      </c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 ht="15.75" customHeight="1">
      <c r="A106" s="107">
        <v>1.038</v>
      </c>
      <c r="B106" s="107">
        <v>10.8</v>
      </c>
      <c r="C106" s="107">
        <v>5.4</v>
      </c>
      <c r="D106" s="107">
        <v>1.038</v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 ht="15.75" customHeight="1">
      <c r="A107" s="107">
        <v>1.034</v>
      </c>
      <c r="B107" s="107">
        <v>10.9</v>
      </c>
      <c r="C107" s="107">
        <v>5.45</v>
      </c>
      <c r="D107" s="107">
        <v>1.034</v>
      </c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 ht="15.75" customHeight="1">
      <c r="A108" s="107">
        <v>1.03</v>
      </c>
      <c r="B108" s="107">
        <v>11.0</v>
      </c>
      <c r="C108" s="107">
        <v>5.5</v>
      </c>
      <c r="D108" s="107">
        <v>1.03</v>
      </c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 ht="15.75" customHeight="1">
      <c r="A109" s="107">
        <v>1.026</v>
      </c>
      <c r="B109" s="107">
        <v>11.1</v>
      </c>
      <c r="C109" s="107">
        <v>5.55</v>
      </c>
      <c r="D109" s="107">
        <v>1.026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 ht="15.75" customHeight="1">
      <c r="A110" s="107">
        <v>1.022</v>
      </c>
      <c r="B110" s="107">
        <v>11.2</v>
      </c>
      <c r="C110" s="107">
        <v>5.6</v>
      </c>
      <c r="D110" s="107">
        <v>1.022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 ht="15.75" customHeight="1">
      <c r="A111" s="107">
        <v>1.018</v>
      </c>
      <c r="B111" s="107">
        <v>11.3</v>
      </c>
      <c r="C111" s="107">
        <v>5.65</v>
      </c>
      <c r="D111" s="107">
        <v>1.018</v>
      </c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ht="15.75" customHeight="1">
      <c r="A112" s="107">
        <v>1.014</v>
      </c>
      <c r="B112" s="107">
        <v>11.4</v>
      </c>
      <c r="C112" s="107">
        <v>5.7</v>
      </c>
      <c r="D112" s="107">
        <v>1.014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 ht="15.75" customHeight="1">
      <c r="A113" s="106">
        <v>1.01</v>
      </c>
      <c r="B113" s="106">
        <v>11.5</v>
      </c>
      <c r="C113" s="106">
        <v>5.75</v>
      </c>
      <c r="D113" s="106">
        <v>1.01</v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 ht="15.75" customHeight="1">
      <c r="A114" s="107">
        <v>1.005</v>
      </c>
      <c r="B114" s="107">
        <v>11.6</v>
      </c>
      <c r="C114" s="107">
        <v>5.8</v>
      </c>
      <c r="D114" s="107">
        <v>1.005</v>
      </c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 ht="15.75" customHeight="1">
      <c r="A115" s="107">
        <v>1.0</v>
      </c>
      <c r="B115" s="107">
        <v>11.7</v>
      </c>
      <c r="C115" s="107">
        <v>5.85</v>
      </c>
      <c r="D115" s="107">
        <v>1.0</v>
      </c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 ht="15.75" customHeight="1">
      <c r="A116" s="107">
        <v>0.995</v>
      </c>
      <c r="B116" s="107">
        <v>11.8</v>
      </c>
      <c r="C116" s="107">
        <v>5.9</v>
      </c>
      <c r="D116" s="107">
        <v>0.995</v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 ht="15.75" customHeight="1">
      <c r="A117" s="107">
        <v>0.99</v>
      </c>
      <c r="B117" s="107">
        <v>11.9</v>
      </c>
      <c r="C117" s="107">
        <v>5.95</v>
      </c>
      <c r="D117" s="107">
        <v>0.99</v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 ht="15.75" customHeight="1">
      <c r="A118" s="107">
        <v>0.985</v>
      </c>
      <c r="B118" s="107">
        <v>12.0</v>
      </c>
      <c r="C118" s="107">
        <v>6.0</v>
      </c>
      <c r="D118" s="107">
        <v>0.985</v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 ht="15.75" customHeight="1">
      <c r="A119" s="107">
        <v>0.98</v>
      </c>
      <c r="B119" s="107">
        <v>12.1</v>
      </c>
      <c r="C119" s="107">
        <v>6.05</v>
      </c>
      <c r="D119" s="107">
        <v>0.98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 ht="15.75" customHeight="1">
      <c r="A120" s="107">
        <v>0.975</v>
      </c>
      <c r="B120" s="107">
        <v>12.2</v>
      </c>
      <c r="C120" s="107">
        <v>6.1</v>
      </c>
      <c r="D120" s="107">
        <v>0.975</v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 ht="15.75" customHeight="1">
      <c r="A121" s="107">
        <v>0.97</v>
      </c>
      <c r="B121" s="107">
        <v>12.3</v>
      </c>
      <c r="C121" s="107">
        <v>6.15</v>
      </c>
      <c r="D121" s="107">
        <v>0.97</v>
      </c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 ht="15.75" customHeight="1">
      <c r="A122" s="107">
        <v>0.965</v>
      </c>
      <c r="B122" s="107">
        <v>12.4</v>
      </c>
      <c r="C122" s="107">
        <v>6.2</v>
      </c>
      <c r="D122" s="107">
        <v>0.965</v>
      </c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 ht="15.75" customHeight="1">
      <c r="A123" s="106">
        <v>0.96</v>
      </c>
      <c r="B123" s="106">
        <v>12.5</v>
      </c>
      <c r="C123" s="106">
        <v>6.25</v>
      </c>
      <c r="D123" s="106">
        <v>0.96</v>
      </c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ht="15.75" customHeight="1">
      <c r="A124" s="107">
        <v>0.957</v>
      </c>
      <c r="B124" s="107">
        <v>12.6</v>
      </c>
      <c r="C124" s="107">
        <v>6.3</v>
      </c>
      <c r="D124" s="107">
        <v>0.957</v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 ht="15.75" customHeight="1">
      <c r="A125" s="107">
        <v>0.954</v>
      </c>
      <c r="B125" s="107">
        <v>12.7</v>
      </c>
      <c r="C125" s="107">
        <v>6.35</v>
      </c>
      <c r="D125" s="107">
        <v>0.954</v>
      </c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 ht="15.75" customHeight="1">
      <c r="A126" s="107">
        <v>0.951</v>
      </c>
      <c r="B126" s="107">
        <v>12.8</v>
      </c>
      <c r="C126" s="107">
        <v>6.4</v>
      </c>
      <c r="D126" s="107">
        <v>0.951</v>
      </c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 ht="15.75" customHeight="1">
      <c r="A127" s="107">
        <v>0.948</v>
      </c>
      <c r="B127" s="107">
        <v>12.9</v>
      </c>
      <c r="C127" s="107">
        <v>6.45</v>
      </c>
      <c r="D127" s="107">
        <v>0.948</v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 ht="15.75" customHeight="1">
      <c r="A128" s="107">
        <v>0.945</v>
      </c>
      <c r="B128" s="107">
        <v>13.0</v>
      </c>
      <c r="C128" s="107">
        <v>6.5</v>
      </c>
      <c r="D128" s="107">
        <v>0.945</v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 ht="15.75" customHeight="1">
      <c r="A129" s="107">
        <v>0.942</v>
      </c>
      <c r="B129" s="107">
        <v>13.1</v>
      </c>
      <c r="C129" s="107">
        <v>6.55</v>
      </c>
      <c r="D129" s="107">
        <v>0.942</v>
      </c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 ht="15.75" customHeight="1">
      <c r="A130" s="107">
        <v>0.939</v>
      </c>
      <c r="B130" s="107">
        <v>13.2</v>
      </c>
      <c r="C130" s="107">
        <v>6.6</v>
      </c>
      <c r="D130" s="107">
        <v>0.939</v>
      </c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 ht="15.75" customHeight="1">
      <c r="A131" s="107">
        <v>0.936</v>
      </c>
      <c r="B131" s="107">
        <v>13.3</v>
      </c>
      <c r="C131" s="107">
        <v>6.65</v>
      </c>
      <c r="D131" s="107">
        <v>0.936</v>
      </c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 ht="15.75" customHeight="1">
      <c r="A132" s="107">
        <v>0.933</v>
      </c>
      <c r="B132" s="107">
        <v>13.4</v>
      </c>
      <c r="C132" s="107">
        <v>6.7</v>
      </c>
      <c r="D132" s="107">
        <v>0.933</v>
      </c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 ht="15.75" customHeight="1">
      <c r="A133" s="106">
        <v>0.93</v>
      </c>
      <c r="B133" s="106">
        <v>13.5</v>
      </c>
      <c r="C133" s="106">
        <v>6.75</v>
      </c>
      <c r="D133" s="106">
        <v>0.93</v>
      </c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 ht="15.75" customHeight="1">
      <c r="A134" s="107">
        <v>0.927</v>
      </c>
      <c r="B134" s="107">
        <v>13.6</v>
      </c>
      <c r="C134" s="107">
        <v>6.8</v>
      </c>
      <c r="D134" s="107">
        <v>0.927</v>
      </c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 ht="15.75" customHeight="1">
      <c r="A135" s="107">
        <v>0.924</v>
      </c>
      <c r="B135" s="107">
        <v>13.7</v>
      </c>
      <c r="C135" s="107">
        <v>6.85</v>
      </c>
      <c r="D135" s="107">
        <v>0.924</v>
      </c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 ht="15.75" customHeight="1">
      <c r="A136" s="107">
        <v>0.921</v>
      </c>
      <c r="B136" s="107">
        <v>13.8</v>
      </c>
      <c r="C136" s="107">
        <v>6.9</v>
      </c>
      <c r="D136" s="107">
        <v>0.921</v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 ht="15.75" customHeight="1">
      <c r="A137" s="107">
        <v>0.918</v>
      </c>
      <c r="B137" s="107">
        <v>13.9</v>
      </c>
      <c r="C137" s="107">
        <v>6.95</v>
      </c>
      <c r="D137" s="107">
        <v>0.918</v>
      </c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 ht="15.75" customHeight="1">
      <c r="A138" s="107">
        <v>0.915</v>
      </c>
      <c r="B138" s="107">
        <v>14.0</v>
      </c>
      <c r="C138" s="107">
        <v>7.0</v>
      </c>
      <c r="D138" s="107">
        <v>0.915</v>
      </c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 ht="15.75" customHeight="1">
      <c r="A139" s="107">
        <v>0.912</v>
      </c>
      <c r="B139" s="107">
        <v>14.1</v>
      </c>
      <c r="C139" s="107">
        <v>7.05</v>
      </c>
      <c r="D139" s="107">
        <v>0.912</v>
      </c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 ht="15.75" customHeight="1">
      <c r="A140" s="107">
        <v>0.909</v>
      </c>
      <c r="B140" s="107">
        <v>14.2</v>
      </c>
      <c r="C140" s="107">
        <v>7.1</v>
      </c>
      <c r="D140" s="107">
        <v>0.909</v>
      </c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 ht="15.75" customHeight="1">
      <c r="A141" s="107">
        <v>0.906</v>
      </c>
      <c r="B141" s="107">
        <v>14.3</v>
      </c>
      <c r="C141" s="107">
        <v>7.15</v>
      </c>
      <c r="D141" s="107">
        <v>0.906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 ht="15.75" customHeight="1">
      <c r="A142" s="107">
        <v>0.903</v>
      </c>
      <c r="B142" s="107">
        <v>14.4</v>
      </c>
      <c r="C142" s="107">
        <v>7.2</v>
      </c>
      <c r="D142" s="107">
        <v>0.903</v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 ht="15.75" customHeight="1">
      <c r="A143" s="106">
        <v>0.9</v>
      </c>
      <c r="B143" s="106">
        <v>14.5</v>
      </c>
      <c r="C143" s="106">
        <v>7.25</v>
      </c>
      <c r="D143" s="106">
        <v>0.9</v>
      </c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 ht="15.75" customHeight="1">
      <c r="A144" s="107">
        <v>0.897</v>
      </c>
      <c r="B144" s="107">
        <v>14.6</v>
      </c>
      <c r="C144" s="107">
        <v>7.3</v>
      </c>
      <c r="D144" s="107">
        <v>0.897</v>
      </c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 ht="15.75" customHeight="1">
      <c r="A145" s="107">
        <v>0.894</v>
      </c>
      <c r="B145" s="107">
        <v>14.7</v>
      </c>
      <c r="C145" s="107">
        <v>7.35</v>
      </c>
      <c r="D145" s="107">
        <v>0.894</v>
      </c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 ht="15.75" customHeight="1">
      <c r="A146" s="107">
        <v>0.891</v>
      </c>
      <c r="B146" s="107">
        <v>14.8</v>
      </c>
      <c r="C146" s="107">
        <v>7.4</v>
      </c>
      <c r="D146" s="107">
        <v>0.891</v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 ht="15.75" customHeight="1">
      <c r="A147" s="107">
        <v>0.888</v>
      </c>
      <c r="B147" s="107">
        <v>14.9</v>
      </c>
      <c r="C147" s="107">
        <v>7.45</v>
      </c>
      <c r="D147" s="107">
        <v>0.888</v>
      </c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 ht="15.75" customHeight="1">
      <c r="A148" s="107">
        <v>0.885</v>
      </c>
      <c r="B148" s="107">
        <v>15.0</v>
      </c>
      <c r="C148" s="107">
        <v>7.5</v>
      </c>
      <c r="D148" s="107">
        <v>0.885</v>
      </c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 ht="15.75" customHeight="1">
      <c r="A149" s="107">
        <v>0.882</v>
      </c>
      <c r="B149" s="107">
        <v>15.1</v>
      </c>
      <c r="C149" s="107">
        <v>7.55</v>
      </c>
      <c r="D149" s="107">
        <v>0.882</v>
      </c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 ht="15.75" customHeight="1">
      <c r="A150" s="107">
        <v>0.879</v>
      </c>
      <c r="B150" s="107">
        <v>15.2</v>
      </c>
      <c r="C150" s="107">
        <v>7.6</v>
      </c>
      <c r="D150" s="107">
        <v>0.879</v>
      </c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 ht="15.75" customHeight="1">
      <c r="A151" s="107">
        <v>0.876</v>
      </c>
      <c r="B151" s="107">
        <v>15.3</v>
      </c>
      <c r="C151" s="107">
        <v>7.65</v>
      </c>
      <c r="D151" s="107">
        <v>0.876</v>
      </c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 ht="15.75" customHeight="1">
      <c r="A152" s="107">
        <v>0.873</v>
      </c>
      <c r="B152" s="107">
        <v>15.4</v>
      </c>
      <c r="C152" s="107">
        <v>7.7</v>
      </c>
      <c r="D152" s="107">
        <v>0.873</v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 ht="15.75" customHeight="1">
      <c r="A153" s="106">
        <v>0.87</v>
      </c>
      <c r="B153" s="106">
        <v>15.5</v>
      </c>
      <c r="C153" s="106">
        <v>7.75</v>
      </c>
      <c r="D153" s="106">
        <v>0.87</v>
      </c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 ht="15.75" customHeight="1">
      <c r="A154" s="107">
        <v>0.867</v>
      </c>
      <c r="B154" s="107">
        <v>15.6</v>
      </c>
      <c r="C154" s="107">
        <v>7.8</v>
      </c>
      <c r="D154" s="107">
        <v>0.867</v>
      </c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 ht="15.75" customHeight="1">
      <c r="A155" s="107">
        <v>0.864</v>
      </c>
      <c r="B155" s="107">
        <v>15.7</v>
      </c>
      <c r="C155" s="107">
        <v>7.85</v>
      </c>
      <c r="D155" s="107">
        <v>0.864</v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 ht="15.75" customHeight="1">
      <c r="A156" s="107">
        <v>0.861</v>
      </c>
      <c r="B156" s="107">
        <v>15.8</v>
      </c>
      <c r="C156" s="107">
        <v>7.9</v>
      </c>
      <c r="D156" s="107">
        <v>0.861</v>
      </c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 ht="15.75" customHeight="1">
      <c r="A157" s="107">
        <v>0.858</v>
      </c>
      <c r="B157" s="107">
        <v>15.9</v>
      </c>
      <c r="C157" s="107">
        <v>7.95</v>
      </c>
      <c r="D157" s="107">
        <v>0.858</v>
      </c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 ht="15.75" customHeight="1">
      <c r="A158" s="107">
        <v>0.855</v>
      </c>
      <c r="B158" s="107">
        <v>16.0</v>
      </c>
      <c r="C158" s="107">
        <v>8.0</v>
      </c>
      <c r="D158" s="107">
        <v>0.855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 ht="15.75" customHeight="1">
      <c r="A159" s="107">
        <v>0.852</v>
      </c>
      <c r="B159" s="107">
        <v>16.1</v>
      </c>
      <c r="C159" s="107">
        <v>8.05</v>
      </c>
      <c r="D159" s="107">
        <v>0.852</v>
      </c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 ht="15.75" customHeight="1">
      <c r="A160" s="107">
        <v>0.849</v>
      </c>
      <c r="B160" s="107">
        <v>16.2</v>
      </c>
      <c r="C160" s="107">
        <v>8.1</v>
      </c>
      <c r="D160" s="107">
        <v>0.849</v>
      </c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 ht="15.75" customHeight="1">
      <c r="A161" s="107">
        <v>0.846</v>
      </c>
      <c r="B161" s="107">
        <v>16.3</v>
      </c>
      <c r="C161" s="107">
        <v>8.15</v>
      </c>
      <c r="D161" s="107">
        <v>0.846</v>
      </c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 ht="15.75" customHeight="1">
      <c r="A162" s="107">
        <v>0.843</v>
      </c>
      <c r="B162" s="107">
        <v>16.4</v>
      </c>
      <c r="C162" s="107">
        <v>8.2</v>
      </c>
      <c r="D162" s="107">
        <v>0.843</v>
      </c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 ht="15.75" customHeight="1">
      <c r="A163" s="106">
        <v>0.84</v>
      </c>
      <c r="B163" s="106">
        <v>16.5</v>
      </c>
      <c r="C163" s="106">
        <v>8.25</v>
      </c>
      <c r="D163" s="106">
        <v>0.84</v>
      </c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 ht="15.75" customHeight="1">
      <c r="A164" s="107">
        <v>0.837</v>
      </c>
      <c r="B164" s="107">
        <v>16.6</v>
      </c>
      <c r="C164" s="107">
        <v>8.3</v>
      </c>
      <c r="D164" s="107">
        <v>0.837</v>
      </c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 ht="15.75" customHeight="1">
      <c r="A165" s="107">
        <v>0.834</v>
      </c>
      <c r="B165" s="107">
        <v>16.7</v>
      </c>
      <c r="C165" s="107">
        <v>8.35</v>
      </c>
      <c r="D165" s="107">
        <v>0.834</v>
      </c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 ht="15.75" customHeight="1">
      <c r="A166" s="107">
        <v>0.831</v>
      </c>
      <c r="B166" s="107">
        <v>16.8</v>
      </c>
      <c r="C166" s="107">
        <v>8.4</v>
      </c>
      <c r="D166" s="107">
        <v>0.831</v>
      </c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 ht="15.75" customHeight="1">
      <c r="A167" s="107">
        <v>0.828</v>
      </c>
      <c r="B167" s="107">
        <v>16.9</v>
      </c>
      <c r="C167" s="107">
        <v>8.45</v>
      </c>
      <c r="D167" s="107">
        <v>0.828</v>
      </c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 ht="15.75" customHeight="1">
      <c r="A168" s="107">
        <v>0.825</v>
      </c>
      <c r="B168" s="107">
        <v>17.0</v>
      </c>
      <c r="C168" s="107">
        <v>8.5</v>
      </c>
      <c r="D168" s="107">
        <v>0.825</v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 ht="15.75" customHeight="1">
      <c r="A169" s="107">
        <v>0.822</v>
      </c>
      <c r="B169" s="107">
        <v>17.1</v>
      </c>
      <c r="C169" s="107">
        <v>8.55</v>
      </c>
      <c r="D169" s="107">
        <v>0.822</v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 ht="15.75" customHeight="1">
      <c r="A170" s="107">
        <v>0.819</v>
      </c>
      <c r="B170" s="107">
        <v>17.2</v>
      </c>
      <c r="C170" s="107">
        <v>8.6</v>
      </c>
      <c r="D170" s="107">
        <v>0.819</v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 ht="15.75" customHeight="1">
      <c r="A171" s="107">
        <v>0.816</v>
      </c>
      <c r="B171" s="107">
        <v>17.3</v>
      </c>
      <c r="C171" s="107">
        <v>8.65</v>
      </c>
      <c r="D171" s="107">
        <v>0.816</v>
      </c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 ht="15.75" customHeight="1">
      <c r="A172" s="107">
        <v>0.813</v>
      </c>
      <c r="B172" s="107">
        <v>17.4</v>
      </c>
      <c r="C172" s="107">
        <v>8.7</v>
      </c>
      <c r="D172" s="107">
        <v>0.813</v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 ht="15.75" customHeight="1">
      <c r="A173" s="106">
        <v>0.81</v>
      </c>
      <c r="B173" s="106">
        <v>17.5</v>
      </c>
      <c r="C173" s="106">
        <v>8.75</v>
      </c>
      <c r="D173" s="106">
        <v>0.81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 ht="15.75" customHeight="1">
      <c r="A174" s="107">
        <v>0.808</v>
      </c>
      <c r="B174" s="107">
        <v>17.6</v>
      </c>
      <c r="C174" s="107">
        <v>8.8</v>
      </c>
      <c r="D174" s="107">
        <v>0.808</v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 ht="15.75" customHeight="1">
      <c r="A175" s="107">
        <v>0.806</v>
      </c>
      <c r="B175" s="107">
        <v>17.7</v>
      </c>
      <c r="C175" s="107">
        <v>8.85</v>
      </c>
      <c r="D175" s="107">
        <v>0.806</v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 ht="15.75" customHeight="1">
      <c r="A176" s="107">
        <v>0.804</v>
      </c>
      <c r="B176" s="107">
        <v>17.8</v>
      </c>
      <c r="C176" s="107">
        <v>8.9</v>
      </c>
      <c r="D176" s="107">
        <v>0.804</v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 ht="15.75" customHeight="1">
      <c r="A177" s="107">
        <v>0.802</v>
      </c>
      <c r="B177" s="107">
        <v>17.9</v>
      </c>
      <c r="C177" s="107">
        <v>8.95</v>
      </c>
      <c r="D177" s="107">
        <v>0.802</v>
      </c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 ht="15.75" customHeight="1">
      <c r="A178" s="107">
        <v>0.8</v>
      </c>
      <c r="B178" s="107">
        <v>18.0</v>
      </c>
      <c r="C178" s="107">
        <v>9.0</v>
      </c>
      <c r="D178" s="107">
        <v>0.8</v>
      </c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 ht="15.75" customHeight="1">
      <c r="A179" s="107">
        <v>0.798</v>
      </c>
      <c r="B179" s="107">
        <v>18.1</v>
      </c>
      <c r="C179" s="107">
        <v>9.05</v>
      </c>
      <c r="D179" s="107">
        <v>0.798</v>
      </c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 ht="15.75" customHeight="1">
      <c r="A180" s="107">
        <v>0.796</v>
      </c>
      <c r="B180" s="107">
        <v>18.2</v>
      </c>
      <c r="C180" s="107">
        <v>9.1</v>
      </c>
      <c r="D180" s="107">
        <v>0.796</v>
      </c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 ht="15.75" customHeight="1">
      <c r="A181" s="107">
        <v>0.794</v>
      </c>
      <c r="B181" s="107">
        <v>18.3</v>
      </c>
      <c r="C181" s="107">
        <v>9.15</v>
      </c>
      <c r="D181" s="107">
        <v>0.794</v>
      </c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 ht="15.75" customHeight="1">
      <c r="A182" s="107">
        <v>0.792</v>
      </c>
      <c r="B182" s="107">
        <v>18.4</v>
      </c>
      <c r="C182" s="107">
        <v>9.2</v>
      </c>
      <c r="D182" s="107">
        <v>0.792</v>
      </c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 ht="15.75" customHeight="1">
      <c r="A183" s="106">
        <v>0.79</v>
      </c>
      <c r="B183" s="106">
        <v>18.5</v>
      </c>
      <c r="C183" s="106">
        <v>9.25</v>
      </c>
      <c r="D183" s="106">
        <v>0.79</v>
      </c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 ht="15.75" customHeight="1">
      <c r="A184" s="107">
        <v>0.788</v>
      </c>
      <c r="B184" s="107">
        <v>18.6</v>
      </c>
      <c r="C184" s="107">
        <v>9.3</v>
      </c>
      <c r="D184" s="107">
        <v>0.788</v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 ht="15.75" customHeight="1">
      <c r="A185" s="107">
        <v>0.786</v>
      </c>
      <c r="B185" s="107">
        <v>18.7</v>
      </c>
      <c r="C185" s="107">
        <v>9.35</v>
      </c>
      <c r="D185" s="107">
        <v>0.786</v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 ht="15.75" customHeight="1">
      <c r="A186" s="107">
        <v>0.784</v>
      </c>
      <c r="B186" s="107">
        <v>18.8</v>
      </c>
      <c r="C186" s="107">
        <v>9.4</v>
      </c>
      <c r="D186" s="107">
        <v>0.784</v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 ht="15.75" customHeight="1">
      <c r="A187" s="107">
        <v>0.782</v>
      </c>
      <c r="B187" s="107">
        <v>18.9</v>
      </c>
      <c r="C187" s="107">
        <v>9.45</v>
      </c>
      <c r="D187" s="107">
        <v>0.782</v>
      </c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 ht="15.75" customHeight="1">
      <c r="A188" s="107">
        <v>0.78</v>
      </c>
      <c r="B188" s="107">
        <v>19.0</v>
      </c>
      <c r="C188" s="107">
        <v>9.5</v>
      </c>
      <c r="D188" s="107">
        <v>0.78</v>
      </c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 ht="15.75" customHeight="1">
      <c r="A189" s="107">
        <v>0.778</v>
      </c>
      <c r="B189" s="107">
        <v>19.1</v>
      </c>
      <c r="C189" s="107">
        <v>9.55</v>
      </c>
      <c r="D189" s="107">
        <v>0.778</v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 ht="15.75" customHeight="1">
      <c r="A190" s="107">
        <v>0.776</v>
      </c>
      <c r="B190" s="107">
        <v>19.2</v>
      </c>
      <c r="C190" s="107">
        <v>9.6</v>
      </c>
      <c r="D190" s="107">
        <v>0.776</v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 ht="15.75" customHeight="1">
      <c r="A191" s="107">
        <v>0.774</v>
      </c>
      <c r="B191" s="107">
        <v>19.3</v>
      </c>
      <c r="C191" s="107">
        <v>9.65</v>
      </c>
      <c r="D191" s="107">
        <v>0.774</v>
      </c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 ht="15.75" customHeight="1">
      <c r="A192" s="107">
        <v>0.772</v>
      </c>
      <c r="B192" s="107">
        <v>19.4</v>
      </c>
      <c r="C192" s="107">
        <v>9.7</v>
      </c>
      <c r="D192" s="107">
        <v>0.772</v>
      </c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 ht="15.75" customHeight="1">
      <c r="A193" s="106">
        <v>0.77</v>
      </c>
      <c r="B193" s="106">
        <v>19.5</v>
      </c>
      <c r="C193" s="106">
        <v>9.75</v>
      </c>
      <c r="D193" s="106">
        <v>0.77</v>
      </c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 ht="15.75" customHeight="1">
      <c r="A194" s="107">
        <v>0.768</v>
      </c>
      <c r="B194" s="107">
        <v>19.6</v>
      </c>
      <c r="C194" s="107">
        <v>9.8</v>
      </c>
      <c r="D194" s="107">
        <v>0.768</v>
      </c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 ht="15.75" customHeight="1">
      <c r="A195" s="107">
        <v>0.766</v>
      </c>
      <c r="B195" s="107">
        <v>19.7</v>
      </c>
      <c r="C195" s="107">
        <v>9.85</v>
      </c>
      <c r="D195" s="107">
        <v>0.766</v>
      </c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 ht="15.75" customHeight="1">
      <c r="A196" s="107">
        <v>0.764</v>
      </c>
      <c r="B196" s="107">
        <v>19.8</v>
      </c>
      <c r="C196" s="107">
        <v>9.9</v>
      </c>
      <c r="D196" s="107">
        <v>0.764</v>
      </c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 ht="15.75" customHeight="1">
      <c r="A197" s="107">
        <v>0.762</v>
      </c>
      <c r="B197" s="107">
        <v>19.9</v>
      </c>
      <c r="C197" s="107">
        <v>9.95</v>
      </c>
      <c r="D197" s="107">
        <v>0.762</v>
      </c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 ht="15.75" customHeight="1">
      <c r="A198" s="107">
        <v>0.76</v>
      </c>
      <c r="B198" s="107">
        <v>20.0</v>
      </c>
      <c r="C198" s="107">
        <v>10.0</v>
      </c>
      <c r="D198" s="107">
        <v>0.76</v>
      </c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 ht="15.75" customHeight="1">
      <c r="A199" s="107">
        <v>0.758</v>
      </c>
      <c r="B199" s="107">
        <v>20.1</v>
      </c>
      <c r="C199" s="107">
        <v>10.05</v>
      </c>
      <c r="D199" s="107">
        <v>0.758</v>
      </c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 ht="15.75" customHeight="1">
      <c r="A200" s="107">
        <v>0.756</v>
      </c>
      <c r="B200" s="107">
        <v>20.2</v>
      </c>
      <c r="C200" s="107">
        <v>10.1</v>
      </c>
      <c r="D200" s="107">
        <v>0.756</v>
      </c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 ht="15.75" customHeight="1">
      <c r="A201" s="107">
        <v>0.754</v>
      </c>
      <c r="B201" s="107">
        <v>20.3</v>
      </c>
      <c r="C201" s="107">
        <v>10.15</v>
      </c>
      <c r="D201" s="107">
        <v>0.754</v>
      </c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 ht="15.75" customHeight="1">
      <c r="A202" s="107">
        <v>0.752</v>
      </c>
      <c r="B202" s="107">
        <v>20.4</v>
      </c>
      <c r="C202" s="107">
        <v>10.2</v>
      </c>
      <c r="D202" s="107">
        <v>0.752</v>
      </c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 ht="15.75" customHeight="1">
      <c r="A203" s="106">
        <v>0.75</v>
      </c>
      <c r="B203" s="106">
        <v>20.5</v>
      </c>
      <c r="C203" s="106">
        <v>10.25</v>
      </c>
      <c r="D203" s="106">
        <v>0.75</v>
      </c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 ht="15.75" customHeight="1">
      <c r="A204" s="107">
        <v>0.748</v>
      </c>
      <c r="B204" s="107">
        <v>20.6</v>
      </c>
      <c r="C204" s="107">
        <v>10.3</v>
      </c>
      <c r="D204" s="107">
        <v>0.748</v>
      </c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 ht="15.75" customHeight="1">
      <c r="A205" s="107">
        <v>0.746</v>
      </c>
      <c r="B205" s="107">
        <v>20.7</v>
      </c>
      <c r="C205" s="107">
        <v>10.35</v>
      </c>
      <c r="D205" s="107">
        <v>0.746</v>
      </c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 ht="15.75" customHeight="1">
      <c r="A206" s="107">
        <v>0.744</v>
      </c>
      <c r="B206" s="107">
        <v>20.8</v>
      </c>
      <c r="C206" s="107">
        <v>10.4</v>
      </c>
      <c r="D206" s="107">
        <v>0.744</v>
      </c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 ht="15.75" customHeight="1">
      <c r="A207" s="107">
        <v>0.742</v>
      </c>
      <c r="B207" s="107">
        <v>20.9</v>
      </c>
      <c r="C207" s="107">
        <v>10.45</v>
      </c>
      <c r="D207" s="107">
        <v>0.742</v>
      </c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 ht="15.75" customHeight="1">
      <c r="A208" s="107">
        <v>0.74</v>
      </c>
      <c r="B208" s="107">
        <v>21.0</v>
      </c>
      <c r="C208" s="107">
        <v>10.5</v>
      </c>
      <c r="D208" s="107">
        <v>0.74</v>
      </c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 ht="15.75" customHeight="1">
      <c r="A209" s="107">
        <v>0.738</v>
      </c>
      <c r="B209" s="107">
        <v>21.1</v>
      </c>
      <c r="C209" s="107">
        <v>10.55</v>
      </c>
      <c r="D209" s="107">
        <v>0.738</v>
      </c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 ht="15.75" customHeight="1">
      <c r="A210" s="107">
        <v>0.736</v>
      </c>
      <c r="B210" s="107">
        <v>21.2</v>
      </c>
      <c r="C210" s="107">
        <v>10.6</v>
      </c>
      <c r="D210" s="107">
        <v>0.736</v>
      </c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 ht="15.75" customHeight="1">
      <c r="A211" s="107">
        <v>0.734</v>
      </c>
      <c r="B211" s="107">
        <v>21.3</v>
      </c>
      <c r="C211" s="107">
        <v>10.65</v>
      </c>
      <c r="D211" s="107">
        <v>0.734</v>
      </c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 ht="15.75" customHeight="1">
      <c r="A212" s="107">
        <v>0.732</v>
      </c>
      <c r="B212" s="107">
        <v>21.4</v>
      </c>
      <c r="C212" s="107">
        <v>10.7</v>
      </c>
      <c r="D212" s="107">
        <v>0.732</v>
      </c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 ht="15.75" customHeight="1">
      <c r="A213" s="106">
        <v>0.73</v>
      </c>
      <c r="B213" s="106">
        <v>21.5</v>
      </c>
      <c r="C213" s="106">
        <v>10.75</v>
      </c>
      <c r="D213" s="106">
        <v>0.73</v>
      </c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 ht="15.75" customHeight="1">
      <c r="A214" s="107">
        <v>0.728</v>
      </c>
      <c r="B214" s="107">
        <v>21.6</v>
      </c>
      <c r="C214" s="107">
        <v>10.8</v>
      </c>
      <c r="D214" s="107">
        <v>0.728</v>
      </c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 ht="15.75" customHeight="1">
      <c r="A215" s="107">
        <v>0.726</v>
      </c>
      <c r="B215" s="107">
        <v>21.7</v>
      </c>
      <c r="C215" s="107">
        <v>10.85</v>
      </c>
      <c r="D215" s="107">
        <v>0.726</v>
      </c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 ht="15.75" customHeight="1">
      <c r="A216" s="107">
        <v>0.724</v>
      </c>
      <c r="B216" s="107">
        <v>21.8</v>
      </c>
      <c r="C216" s="107">
        <v>10.9</v>
      </c>
      <c r="D216" s="107">
        <v>0.724</v>
      </c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 ht="15.75" customHeight="1">
      <c r="A217" s="107">
        <v>0.722</v>
      </c>
      <c r="B217" s="107">
        <v>21.9</v>
      </c>
      <c r="C217" s="107">
        <v>10.95</v>
      </c>
      <c r="D217" s="107">
        <v>0.722</v>
      </c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 ht="15.75" customHeight="1">
      <c r="A218" s="107">
        <v>0.72</v>
      </c>
      <c r="B218" s="107">
        <v>22.0</v>
      </c>
      <c r="C218" s="107">
        <v>11.0</v>
      </c>
      <c r="D218" s="107">
        <v>0.72</v>
      </c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 ht="15.75" customHeight="1">
      <c r="A219" s="107">
        <v>0.718</v>
      </c>
      <c r="B219" s="107">
        <v>22.1</v>
      </c>
      <c r="C219" s="107">
        <v>11.05</v>
      </c>
      <c r="D219" s="107">
        <v>0.718</v>
      </c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 ht="15.75" customHeight="1">
      <c r="A220" s="107">
        <v>0.716</v>
      </c>
      <c r="B220" s="107">
        <v>22.2</v>
      </c>
      <c r="C220" s="107">
        <v>11.1</v>
      </c>
      <c r="D220" s="107">
        <v>0.716</v>
      </c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 ht="15.75" customHeight="1">
      <c r="A221" s="107">
        <v>0.714</v>
      </c>
      <c r="B221" s="107">
        <v>22.3</v>
      </c>
      <c r="C221" s="107">
        <v>11.15</v>
      </c>
      <c r="D221" s="107">
        <v>0.714</v>
      </c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 ht="15.75" customHeight="1">
      <c r="A222" s="107">
        <v>0.712</v>
      </c>
      <c r="B222" s="107">
        <v>22.4</v>
      </c>
      <c r="C222" s="107">
        <v>11.2</v>
      </c>
      <c r="D222" s="107">
        <v>0.712</v>
      </c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 ht="15.75" customHeight="1">
      <c r="A223" s="106">
        <v>0.71</v>
      </c>
      <c r="B223" s="106">
        <v>22.5</v>
      </c>
      <c r="C223" s="106">
        <v>11.25</v>
      </c>
      <c r="D223" s="106">
        <v>0.71</v>
      </c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 ht="15.75" customHeight="1">
      <c r="A224" s="107">
        <v>0.709</v>
      </c>
      <c r="B224" s="107">
        <v>22.6</v>
      </c>
      <c r="C224" s="107">
        <v>11.3</v>
      </c>
      <c r="D224" s="107">
        <v>0.709</v>
      </c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 ht="15.75" customHeight="1">
      <c r="A225" s="107">
        <v>0.708</v>
      </c>
      <c r="B225" s="107">
        <v>22.7</v>
      </c>
      <c r="C225" s="107">
        <v>11.35</v>
      </c>
      <c r="D225" s="107">
        <v>0.708</v>
      </c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 ht="15.75" customHeight="1">
      <c r="A226" s="107">
        <v>0.707</v>
      </c>
      <c r="B226" s="107">
        <v>22.8</v>
      </c>
      <c r="C226" s="107">
        <v>11.4</v>
      </c>
      <c r="D226" s="107">
        <v>0.707</v>
      </c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 ht="15.75" customHeight="1">
      <c r="A227" s="107">
        <v>0.706</v>
      </c>
      <c r="B227" s="107">
        <v>22.9</v>
      </c>
      <c r="C227" s="107">
        <v>11.45</v>
      </c>
      <c r="D227" s="107">
        <v>0.706</v>
      </c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 ht="15.75" customHeight="1">
      <c r="A228" s="107">
        <v>0.705</v>
      </c>
      <c r="B228" s="107">
        <v>23.0</v>
      </c>
      <c r="C228" s="107">
        <v>11.5</v>
      </c>
      <c r="D228" s="107">
        <v>0.705</v>
      </c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 ht="15.75" customHeight="1">
      <c r="A229" s="107">
        <v>0.704</v>
      </c>
      <c r="B229" s="107">
        <v>23.1</v>
      </c>
      <c r="C229" s="107">
        <v>11.55</v>
      </c>
      <c r="D229" s="107">
        <v>0.704</v>
      </c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 ht="15.75" customHeight="1">
      <c r="A230" s="107">
        <v>0.703</v>
      </c>
      <c r="B230" s="107">
        <v>23.2</v>
      </c>
      <c r="C230" s="107">
        <v>11.6</v>
      </c>
      <c r="D230" s="107">
        <v>0.703</v>
      </c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 ht="15.75" customHeight="1">
      <c r="A231" s="107">
        <v>0.702</v>
      </c>
      <c r="B231" s="107">
        <v>23.3</v>
      </c>
      <c r="C231" s="107">
        <v>11.65</v>
      </c>
      <c r="D231" s="107">
        <v>0.702</v>
      </c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 ht="15.75" customHeight="1">
      <c r="A232" s="107">
        <v>0.701</v>
      </c>
      <c r="B232" s="107">
        <v>23.4</v>
      </c>
      <c r="C232" s="107">
        <v>11.7</v>
      </c>
      <c r="D232" s="107">
        <v>0.701</v>
      </c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ht="15.75" customHeight="1">
      <c r="A233" s="106">
        <v>0.7</v>
      </c>
      <c r="B233" s="106">
        <v>23.5</v>
      </c>
      <c r="C233" s="106">
        <v>11.75</v>
      </c>
      <c r="D233" s="106">
        <v>0.7</v>
      </c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ht="15.75" customHeight="1">
      <c r="A234" s="107">
        <v>0.699</v>
      </c>
      <c r="B234" s="107">
        <v>23.6</v>
      </c>
      <c r="C234" s="107">
        <v>11.8</v>
      </c>
      <c r="D234" s="107">
        <v>0.699</v>
      </c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ht="15.75" customHeight="1">
      <c r="A235" s="107">
        <v>0.698</v>
      </c>
      <c r="B235" s="107">
        <v>23.7</v>
      </c>
      <c r="C235" s="107">
        <v>11.85</v>
      </c>
      <c r="D235" s="107">
        <v>0.698</v>
      </c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ht="15.75" customHeight="1">
      <c r="A236" s="107">
        <v>0.697</v>
      </c>
      <c r="B236" s="107">
        <v>23.8</v>
      </c>
      <c r="C236" s="107">
        <v>11.9</v>
      </c>
      <c r="D236" s="107">
        <v>0.697</v>
      </c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ht="15.75" customHeight="1">
      <c r="A237" s="107">
        <v>0.696</v>
      </c>
      <c r="B237" s="107">
        <v>23.9</v>
      </c>
      <c r="C237" s="107">
        <v>11.95</v>
      </c>
      <c r="D237" s="107">
        <v>0.696</v>
      </c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ht="15.75" customHeight="1">
      <c r="A238" s="107">
        <v>0.695</v>
      </c>
      <c r="B238" s="107">
        <v>24.0</v>
      </c>
      <c r="C238" s="107">
        <v>12.0</v>
      </c>
      <c r="D238" s="107">
        <v>0.695</v>
      </c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ht="15.75" customHeight="1">
      <c r="A239" s="107">
        <v>0.694</v>
      </c>
      <c r="B239" s="107">
        <v>24.1</v>
      </c>
      <c r="C239" s="107">
        <v>12.05</v>
      </c>
      <c r="D239" s="107">
        <v>0.694</v>
      </c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ht="15.75" customHeight="1">
      <c r="A240" s="107">
        <v>0.693</v>
      </c>
      <c r="B240" s="107">
        <v>24.2</v>
      </c>
      <c r="C240" s="107">
        <v>12.1</v>
      </c>
      <c r="D240" s="107">
        <v>0.693</v>
      </c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ht="15.75" customHeight="1">
      <c r="A241" s="107">
        <v>0.692</v>
      </c>
      <c r="B241" s="107">
        <v>24.3</v>
      </c>
      <c r="C241" s="107">
        <v>12.15</v>
      </c>
      <c r="D241" s="107">
        <v>0.692</v>
      </c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ht="15.75" customHeight="1">
      <c r="A242" s="107">
        <v>0.691</v>
      </c>
      <c r="B242" s="107">
        <v>24.4</v>
      </c>
      <c r="C242" s="107">
        <v>12.2</v>
      </c>
      <c r="D242" s="107">
        <v>0.691</v>
      </c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ht="15.75" customHeight="1">
      <c r="A243" s="106">
        <v>0.69</v>
      </c>
      <c r="B243" s="106">
        <v>24.5</v>
      </c>
      <c r="C243" s="106">
        <v>12.25</v>
      </c>
      <c r="D243" s="106">
        <v>0.69</v>
      </c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ht="15.75" customHeight="1">
      <c r="A244" s="107">
        <v>0.688</v>
      </c>
      <c r="B244" s="107">
        <v>24.6</v>
      </c>
      <c r="C244" s="107">
        <v>12.3</v>
      </c>
      <c r="D244" s="107">
        <v>0.688</v>
      </c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ht="15.75" customHeight="1">
      <c r="A245" s="107">
        <v>0.686</v>
      </c>
      <c r="B245" s="107">
        <v>24.7</v>
      </c>
      <c r="C245" s="107">
        <v>12.35</v>
      </c>
      <c r="D245" s="107">
        <v>0.686</v>
      </c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ht="15.75" customHeight="1">
      <c r="A246" s="107">
        <v>0.684</v>
      </c>
      <c r="B246" s="107">
        <v>24.8</v>
      </c>
      <c r="C246" s="107">
        <v>12.4</v>
      </c>
      <c r="D246" s="107">
        <v>0.684</v>
      </c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ht="15.75" customHeight="1">
      <c r="A247" s="107">
        <v>0.682</v>
      </c>
      <c r="B247" s="107">
        <v>24.9</v>
      </c>
      <c r="C247" s="107">
        <v>12.45</v>
      </c>
      <c r="D247" s="107">
        <v>0.682</v>
      </c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ht="15.75" customHeight="1">
      <c r="A248" s="107">
        <v>0.68</v>
      </c>
      <c r="B248" s="107">
        <v>25.0</v>
      </c>
      <c r="C248" s="107">
        <v>12.5</v>
      </c>
      <c r="D248" s="107">
        <v>0.68</v>
      </c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ht="15.75" customHeight="1">
      <c r="A249" s="107">
        <v>0.678</v>
      </c>
      <c r="B249" s="107">
        <v>25.1</v>
      </c>
      <c r="C249" s="107">
        <v>12.55</v>
      </c>
      <c r="D249" s="107">
        <v>0.678</v>
      </c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ht="15.75" customHeight="1">
      <c r="A250" s="107">
        <v>0.676</v>
      </c>
      <c r="B250" s="107">
        <v>25.2</v>
      </c>
      <c r="C250" s="107">
        <v>12.6</v>
      </c>
      <c r="D250" s="107">
        <v>0.676</v>
      </c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ht="15.75" customHeight="1">
      <c r="A251" s="107">
        <v>0.674</v>
      </c>
      <c r="B251" s="107">
        <v>25.3</v>
      </c>
      <c r="C251" s="107">
        <v>12.65</v>
      </c>
      <c r="D251" s="107">
        <v>0.674</v>
      </c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ht="15.75" customHeight="1">
      <c r="A252" s="107">
        <v>0.672</v>
      </c>
      <c r="B252" s="107">
        <v>25.4</v>
      </c>
      <c r="C252" s="107">
        <v>12.7</v>
      </c>
      <c r="D252" s="107">
        <v>0.672</v>
      </c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ht="15.75" customHeight="1">
      <c r="A253" s="106">
        <v>0.67</v>
      </c>
      <c r="B253" s="106">
        <v>25.5</v>
      </c>
      <c r="C253" s="106">
        <v>12.75</v>
      </c>
      <c r="D253" s="106">
        <v>0.67</v>
      </c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ht="15.75" customHeight="1">
      <c r="A254" s="107">
        <v>0.668</v>
      </c>
      <c r="B254" s="107">
        <v>25.65</v>
      </c>
      <c r="C254" s="107">
        <v>12.825</v>
      </c>
      <c r="D254" s="107">
        <v>0.668</v>
      </c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ht="15.75" customHeight="1">
      <c r="A255" s="107">
        <v>0.666</v>
      </c>
      <c r="B255" s="107">
        <v>25.8</v>
      </c>
      <c r="C255" s="107">
        <v>12.9</v>
      </c>
      <c r="D255" s="107">
        <v>0.666</v>
      </c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ht="15.75" customHeight="1">
      <c r="A256" s="107">
        <v>0.664</v>
      </c>
      <c r="B256" s="107">
        <v>25.95</v>
      </c>
      <c r="C256" s="107">
        <v>12.975</v>
      </c>
      <c r="D256" s="107">
        <v>0.664</v>
      </c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ht="15.75" customHeight="1">
      <c r="A257" s="107">
        <v>0.662</v>
      </c>
      <c r="B257" s="107">
        <v>26.1</v>
      </c>
      <c r="C257" s="107">
        <v>13.05</v>
      </c>
      <c r="D257" s="107">
        <v>0.662</v>
      </c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ht="15.75" customHeight="1">
      <c r="A258" s="107">
        <v>0.66</v>
      </c>
      <c r="B258" s="107">
        <v>26.25</v>
      </c>
      <c r="C258" s="107">
        <v>13.125</v>
      </c>
      <c r="D258" s="107">
        <v>0.66</v>
      </c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ht="15.75" customHeight="1">
      <c r="A259" s="107">
        <v>0.658</v>
      </c>
      <c r="B259" s="107">
        <v>26.4</v>
      </c>
      <c r="C259" s="107">
        <v>13.2</v>
      </c>
      <c r="D259" s="107">
        <v>0.658</v>
      </c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ht="15.75" customHeight="1">
      <c r="A260" s="107">
        <v>0.656</v>
      </c>
      <c r="B260" s="107">
        <v>26.55</v>
      </c>
      <c r="C260" s="107">
        <v>13.275</v>
      </c>
      <c r="D260" s="107">
        <v>0.656</v>
      </c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ht="15.75" customHeight="1">
      <c r="A261" s="107">
        <v>0.654</v>
      </c>
      <c r="B261" s="107">
        <v>26.7</v>
      </c>
      <c r="C261" s="107">
        <v>13.35</v>
      </c>
      <c r="D261" s="107">
        <v>0.654</v>
      </c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ht="15.75" customHeight="1">
      <c r="A262" s="107">
        <v>0.652</v>
      </c>
      <c r="B262" s="107">
        <v>26.85</v>
      </c>
      <c r="C262" s="107">
        <v>13.425</v>
      </c>
      <c r="D262" s="107">
        <v>0.652</v>
      </c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ht="15.75" customHeight="1">
      <c r="A263" s="106">
        <v>0.65</v>
      </c>
      <c r="B263" s="106">
        <v>27.0</v>
      </c>
      <c r="C263" s="106">
        <v>13.5</v>
      </c>
      <c r="D263" s="106">
        <v>0.65</v>
      </c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ht="15.75" customHeight="1">
      <c r="A264" s="107">
        <v>0.647</v>
      </c>
      <c r="B264" s="107">
        <v>27.2</v>
      </c>
      <c r="C264" s="107">
        <v>13.6</v>
      </c>
      <c r="D264" s="107">
        <v>0.647</v>
      </c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ht="15.75" customHeight="1">
      <c r="A265" s="107">
        <v>0.644</v>
      </c>
      <c r="B265" s="107">
        <v>27.4</v>
      </c>
      <c r="C265" s="107">
        <v>13.7</v>
      </c>
      <c r="D265" s="107">
        <v>0.644</v>
      </c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ht="15.75" customHeight="1">
      <c r="A266" s="107">
        <v>0.641</v>
      </c>
      <c r="B266" s="107">
        <v>27.6</v>
      </c>
      <c r="C266" s="107">
        <v>13.8</v>
      </c>
      <c r="D266" s="107">
        <v>0.641</v>
      </c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ht="15.75" customHeight="1">
      <c r="A267" s="107">
        <v>0.638</v>
      </c>
      <c r="B267" s="107">
        <v>27.8</v>
      </c>
      <c r="C267" s="107">
        <v>13.9</v>
      </c>
      <c r="D267" s="107">
        <v>0.638</v>
      </c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ht="15.75" customHeight="1">
      <c r="A268" s="107">
        <v>0.635</v>
      </c>
      <c r="B268" s="107">
        <v>28.0</v>
      </c>
      <c r="C268" s="107">
        <v>14.0</v>
      </c>
      <c r="D268" s="107">
        <v>0.635</v>
      </c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ht="15.75" customHeight="1">
      <c r="A269" s="107">
        <v>0.632</v>
      </c>
      <c r="B269" s="107">
        <v>28.2</v>
      </c>
      <c r="C269" s="107">
        <v>14.1</v>
      </c>
      <c r="D269" s="107">
        <v>0.632</v>
      </c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ht="15.75" customHeight="1">
      <c r="A270" s="107">
        <v>0.629</v>
      </c>
      <c r="B270" s="107">
        <v>28.4</v>
      </c>
      <c r="C270" s="107">
        <v>14.2</v>
      </c>
      <c r="D270" s="107">
        <v>0.629</v>
      </c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ht="15.75" customHeight="1">
      <c r="A271" s="107">
        <v>0.626</v>
      </c>
      <c r="B271" s="107">
        <v>28.6</v>
      </c>
      <c r="C271" s="107">
        <v>14.3</v>
      </c>
      <c r="D271" s="107">
        <v>0.626</v>
      </c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ht="15.75" customHeight="1">
      <c r="A272" s="107">
        <v>0.623</v>
      </c>
      <c r="B272" s="107">
        <v>28.8</v>
      </c>
      <c r="C272" s="107">
        <v>14.4</v>
      </c>
      <c r="D272" s="107">
        <v>0.623</v>
      </c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ht="15.75" customHeight="1">
      <c r="A273" s="106">
        <v>0.62</v>
      </c>
      <c r="B273" s="106">
        <v>29.0</v>
      </c>
      <c r="C273" s="106">
        <v>14.5</v>
      </c>
      <c r="D273" s="106">
        <v>0.62</v>
      </c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ht="15.75" customHeight="1">
      <c r="A274" s="107">
        <v>0.618</v>
      </c>
      <c r="B274" s="107">
        <v>29.2</v>
      </c>
      <c r="C274" s="107">
        <v>14.6</v>
      </c>
      <c r="D274" s="107">
        <v>0.618</v>
      </c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ht="15.75" customHeight="1">
      <c r="A275" s="107">
        <v>0.616</v>
      </c>
      <c r="B275" s="107">
        <v>29.4</v>
      </c>
      <c r="C275" s="107">
        <v>14.7</v>
      </c>
      <c r="D275" s="107">
        <v>0.616</v>
      </c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ht="15.75" customHeight="1">
      <c r="A276" s="107">
        <v>0.614</v>
      </c>
      <c r="B276" s="107">
        <v>29.6</v>
      </c>
      <c r="C276" s="107">
        <v>14.8</v>
      </c>
      <c r="D276" s="107">
        <v>0.614</v>
      </c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ht="15.75" customHeight="1">
      <c r="A277" s="107">
        <v>0.612</v>
      </c>
      <c r="B277" s="107">
        <v>29.8</v>
      </c>
      <c r="C277" s="107">
        <v>14.9</v>
      </c>
      <c r="D277" s="107">
        <v>0.612</v>
      </c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ht="15.75" customHeight="1">
      <c r="A278" s="107">
        <v>0.61</v>
      </c>
      <c r="B278" s="107">
        <v>30.0</v>
      </c>
      <c r="C278" s="107">
        <v>15.0</v>
      </c>
      <c r="D278" s="107">
        <v>0.61</v>
      </c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ht="15.75" customHeight="1">
      <c r="A279" s="107">
        <v>0.608</v>
      </c>
      <c r="B279" s="107">
        <v>30.2</v>
      </c>
      <c r="C279" s="107">
        <v>15.1</v>
      </c>
      <c r="D279" s="107">
        <v>0.608</v>
      </c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ht="15.75" customHeight="1">
      <c r="A280" s="107">
        <v>0.606</v>
      </c>
      <c r="B280" s="107">
        <v>30.4</v>
      </c>
      <c r="C280" s="107">
        <v>15.2</v>
      </c>
      <c r="D280" s="107">
        <v>0.606</v>
      </c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ht="15.75" customHeight="1">
      <c r="A281" s="107">
        <v>0.604</v>
      </c>
      <c r="B281" s="107">
        <v>30.6</v>
      </c>
      <c r="C281" s="107">
        <v>15.3</v>
      </c>
      <c r="D281" s="107">
        <v>0.604</v>
      </c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ht="15.75" customHeight="1">
      <c r="A282" s="107">
        <v>0.602</v>
      </c>
      <c r="B282" s="107">
        <v>30.8</v>
      </c>
      <c r="C282" s="107">
        <v>15.4</v>
      </c>
      <c r="D282" s="107">
        <v>0.602</v>
      </c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ht="15.75" customHeight="1">
      <c r="A283" s="106">
        <v>0.6</v>
      </c>
      <c r="B283" s="106">
        <v>31.0</v>
      </c>
      <c r="C283" s="106">
        <v>15.5</v>
      </c>
      <c r="D283" s="106">
        <v>0.6</v>
      </c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ht="15.75" customHeight="1">
      <c r="A284" s="107">
        <v>0.598</v>
      </c>
      <c r="B284" s="107">
        <v>31.2</v>
      </c>
      <c r="C284" s="107">
        <v>15.6</v>
      </c>
      <c r="D284" s="107">
        <v>0.598</v>
      </c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ht="15.75" customHeight="1">
      <c r="A285" s="107">
        <v>0.596</v>
      </c>
      <c r="B285" s="107">
        <v>31.4</v>
      </c>
      <c r="C285" s="107">
        <v>15.7</v>
      </c>
      <c r="D285" s="107">
        <v>0.596</v>
      </c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ht="15.75" customHeight="1">
      <c r="A286" s="107">
        <v>0.594</v>
      </c>
      <c r="B286" s="107">
        <v>31.6</v>
      </c>
      <c r="C286" s="107">
        <v>15.8</v>
      </c>
      <c r="D286" s="107">
        <v>0.594</v>
      </c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ht="15.75" customHeight="1">
      <c r="A287" s="107">
        <v>0.592</v>
      </c>
      <c r="B287" s="107">
        <v>31.8</v>
      </c>
      <c r="C287" s="107">
        <v>15.9</v>
      </c>
      <c r="D287" s="107">
        <v>0.592</v>
      </c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ht="15.75" customHeight="1">
      <c r="A288" s="107">
        <v>0.59</v>
      </c>
      <c r="B288" s="107">
        <v>32.0</v>
      </c>
      <c r="C288" s="107">
        <v>16.0</v>
      </c>
      <c r="D288" s="107">
        <v>0.59</v>
      </c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ht="15.75" customHeight="1">
      <c r="A289" s="107">
        <v>0.588</v>
      </c>
      <c r="B289" s="107">
        <v>32.2</v>
      </c>
      <c r="C289" s="107">
        <v>16.1</v>
      </c>
      <c r="D289" s="107">
        <v>0.588</v>
      </c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ht="15.75" customHeight="1">
      <c r="A290" s="107">
        <v>0.586</v>
      </c>
      <c r="B290" s="107">
        <v>32.4</v>
      </c>
      <c r="C290" s="107">
        <v>16.2</v>
      </c>
      <c r="D290" s="107">
        <v>0.586</v>
      </c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ht="15.75" customHeight="1">
      <c r="A291" s="107">
        <v>0.584</v>
      </c>
      <c r="B291" s="107">
        <v>32.6</v>
      </c>
      <c r="C291" s="107">
        <v>16.3</v>
      </c>
      <c r="D291" s="107">
        <v>0.584</v>
      </c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ht="15.75" customHeight="1">
      <c r="A292" s="107">
        <v>0.582</v>
      </c>
      <c r="B292" s="107">
        <v>32.8</v>
      </c>
      <c r="C292" s="107">
        <v>16.4</v>
      </c>
      <c r="D292" s="107">
        <v>0.582</v>
      </c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ht="15.75" customHeight="1">
      <c r="A293" s="106">
        <v>0.58</v>
      </c>
      <c r="B293" s="106">
        <v>33.0</v>
      </c>
      <c r="C293" s="106">
        <v>16.5</v>
      </c>
      <c r="D293" s="106">
        <v>0.58</v>
      </c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ht="15.75" customHeight="1">
      <c r="A294" s="107">
        <v>0.578</v>
      </c>
      <c r="B294" s="107">
        <v>33.2</v>
      </c>
      <c r="C294" s="107">
        <v>16.6</v>
      </c>
      <c r="D294" s="107">
        <v>0.578</v>
      </c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ht="15.75" customHeight="1">
      <c r="A295" s="107">
        <v>0.576</v>
      </c>
      <c r="B295" s="107">
        <v>33.4</v>
      </c>
      <c r="C295" s="107">
        <v>16.7</v>
      </c>
      <c r="D295" s="107">
        <v>0.576</v>
      </c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ht="15.75" customHeight="1">
      <c r="A296" s="107">
        <v>0.574</v>
      </c>
      <c r="B296" s="107">
        <v>33.6</v>
      </c>
      <c r="C296" s="107">
        <v>16.8</v>
      </c>
      <c r="D296" s="107">
        <v>0.574</v>
      </c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ht="15.75" customHeight="1">
      <c r="A297" s="107">
        <v>0.572</v>
      </c>
      <c r="B297" s="107">
        <v>33.8</v>
      </c>
      <c r="C297" s="107">
        <v>16.9</v>
      </c>
      <c r="D297" s="107">
        <v>0.572</v>
      </c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ht="15.75" customHeight="1">
      <c r="A298" s="107">
        <v>0.57</v>
      </c>
      <c r="B298" s="107">
        <v>34.0</v>
      </c>
      <c r="C298" s="107">
        <v>17.0</v>
      </c>
      <c r="D298" s="107">
        <v>0.57</v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ht="15.75" customHeight="1">
      <c r="A299" s="107">
        <v>0.568</v>
      </c>
      <c r="B299" s="107">
        <v>34.2</v>
      </c>
      <c r="C299" s="107">
        <v>17.1</v>
      </c>
      <c r="D299" s="107">
        <v>0.568</v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ht="15.75" customHeight="1">
      <c r="A300" s="107">
        <v>0.566</v>
      </c>
      <c r="B300" s="107">
        <v>34.4</v>
      </c>
      <c r="C300" s="107">
        <v>17.2</v>
      </c>
      <c r="D300" s="107">
        <v>0.566</v>
      </c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ht="15.75" customHeight="1">
      <c r="A301" s="107">
        <v>0.564</v>
      </c>
      <c r="B301" s="107">
        <v>34.6</v>
      </c>
      <c r="C301" s="107">
        <v>17.3</v>
      </c>
      <c r="D301" s="107">
        <v>0.564</v>
      </c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ht="15.75" customHeight="1">
      <c r="A302" s="107">
        <v>0.562</v>
      </c>
      <c r="B302" s="107">
        <v>34.8</v>
      </c>
      <c r="C302" s="107">
        <v>17.4</v>
      </c>
      <c r="D302" s="107">
        <v>0.562</v>
      </c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ht="15.75" customHeight="1">
      <c r="A303" s="106">
        <v>0.56</v>
      </c>
      <c r="B303" s="106">
        <v>35.0</v>
      </c>
      <c r="C303" s="106">
        <v>17.5</v>
      </c>
      <c r="D303" s="106">
        <v>0.56</v>
      </c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ht="15.75" customHeight="1">
      <c r="A304" s="107">
        <v>0.558</v>
      </c>
      <c r="B304" s="107">
        <v>35.2</v>
      </c>
      <c r="C304" s="107">
        <v>17.6</v>
      </c>
      <c r="D304" s="107">
        <v>0.558</v>
      </c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ht="15.75" customHeight="1">
      <c r="A305" s="107">
        <v>0.556</v>
      </c>
      <c r="B305" s="107">
        <v>35.4</v>
      </c>
      <c r="C305" s="107">
        <v>17.7</v>
      </c>
      <c r="D305" s="107">
        <v>0.556</v>
      </c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ht="15.75" customHeight="1">
      <c r="A306" s="107">
        <v>0.554</v>
      </c>
      <c r="B306" s="107">
        <v>35.6</v>
      </c>
      <c r="C306" s="107">
        <v>17.8</v>
      </c>
      <c r="D306" s="107">
        <v>0.554</v>
      </c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ht="15.75" customHeight="1">
      <c r="A307" s="107">
        <v>0.552</v>
      </c>
      <c r="B307" s="107">
        <v>35.8</v>
      </c>
      <c r="C307" s="107">
        <v>17.9</v>
      </c>
      <c r="D307" s="107">
        <v>0.552</v>
      </c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ht="15.75" customHeight="1">
      <c r="A308" s="107">
        <v>0.55</v>
      </c>
      <c r="B308" s="107">
        <v>36.0</v>
      </c>
      <c r="C308" s="107">
        <v>18.0</v>
      </c>
      <c r="D308" s="107">
        <v>0.55</v>
      </c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ht="15.75" customHeight="1">
      <c r="A309" s="107">
        <v>0.548</v>
      </c>
      <c r="B309" s="107">
        <v>36.2</v>
      </c>
      <c r="C309" s="107">
        <v>18.1</v>
      </c>
      <c r="D309" s="107">
        <v>0.548</v>
      </c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ht="15.75" customHeight="1">
      <c r="A310" s="107">
        <v>0.546</v>
      </c>
      <c r="B310" s="107">
        <v>36.4</v>
      </c>
      <c r="C310" s="107">
        <v>18.2</v>
      </c>
      <c r="D310" s="107">
        <v>0.546</v>
      </c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ht="15.75" customHeight="1">
      <c r="A311" s="107">
        <v>0.544</v>
      </c>
      <c r="B311" s="107">
        <v>36.6</v>
      </c>
      <c r="C311" s="107">
        <v>18.3</v>
      </c>
      <c r="D311" s="107">
        <v>0.544</v>
      </c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ht="15.75" customHeight="1">
      <c r="A312" s="107">
        <v>0.542</v>
      </c>
      <c r="B312" s="107">
        <v>36.8</v>
      </c>
      <c r="C312" s="107">
        <v>18.4</v>
      </c>
      <c r="D312" s="107">
        <v>0.542</v>
      </c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ht="15.75" customHeight="1">
      <c r="A313" s="106">
        <v>0.54</v>
      </c>
      <c r="B313" s="106">
        <v>37.0</v>
      </c>
      <c r="C313" s="106">
        <v>18.5</v>
      </c>
      <c r="D313" s="106">
        <v>0.54</v>
      </c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ht="15.75" customHeight="1">
      <c r="A314" s="107">
        <v>0.538</v>
      </c>
      <c r="B314" s="107">
        <v>37.2</v>
      </c>
      <c r="C314" s="107">
        <v>18.6</v>
      </c>
      <c r="D314" s="107">
        <v>0.538</v>
      </c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ht="15.75" customHeight="1">
      <c r="A315" s="107">
        <v>0.536</v>
      </c>
      <c r="B315" s="107">
        <v>37.4</v>
      </c>
      <c r="C315" s="107">
        <v>18.7</v>
      </c>
      <c r="D315" s="107">
        <v>0.536</v>
      </c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ht="15.75" customHeight="1">
      <c r="A316" s="107">
        <v>0.534</v>
      </c>
      <c r="B316" s="107">
        <v>37.6</v>
      </c>
      <c r="C316" s="107">
        <v>18.8</v>
      </c>
      <c r="D316" s="107">
        <v>0.534</v>
      </c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ht="15.75" customHeight="1">
      <c r="A317" s="107">
        <v>0.532</v>
      </c>
      <c r="B317" s="107">
        <v>37.8</v>
      </c>
      <c r="C317" s="107">
        <v>18.9</v>
      </c>
      <c r="D317" s="107">
        <v>0.532</v>
      </c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ht="15.75" customHeight="1">
      <c r="A318" s="107">
        <v>0.53</v>
      </c>
      <c r="B318" s="107">
        <v>38.0</v>
      </c>
      <c r="C318" s="107">
        <v>19.0</v>
      </c>
      <c r="D318" s="107">
        <v>0.53</v>
      </c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ht="15.75" customHeight="1">
      <c r="A319" s="107">
        <v>0.528</v>
      </c>
      <c r="B319" s="107">
        <v>38.2</v>
      </c>
      <c r="C319" s="107">
        <v>19.1</v>
      </c>
      <c r="D319" s="107">
        <v>0.528</v>
      </c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ht="15.75" customHeight="1">
      <c r="A320" s="107">
        <v>0.526</v>
      </c>
      <c r="B320" s="107">
        <v>38.4</v>
      </c>
      <c r="C320" s="107">
        <v>19.2</v>
      </c>
      <c r="D320" s="107">
        <v>0.526</v>
      </c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ht="15.75" customHeight="1">
      <c r="A321" s="107">
        <v>0.524</v>
      </c>
      <c r="B321" s="107">
        <v>38.6</v>
      </c>
      <c r="C321" s="107">
        <v>19.3</v>
      </c>
      <c r="D321" s="107">
        <v>0.524</v>
      </c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ht="15.75" customHeight="1">
      <c r="A322" s="107">
        <v>0.522</v>
      </c>
      <c r="B322" s="107">
        <v>38.8</v>
      </c>
      <c r="C322" s="107">
        <v>19.4</v>
      </c>
      <c r="D322" s="107">
        <v>0.522</v>
      </c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ht="15.75" customHeight="1">
      <c r="A323" s="106">
        <v>0.52</v>
      </c>
      <c r="B323" s="106">
        <v>39.0</v>
      </c>
      <c r="C323" s="106">
        <v>19.5</v>
      </c>
      <c r="D323" s="106">
        <v>0.52</v>
      </c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ht="15.75" customHeight="1">
      <c r="A324" s="107">
        <v>0.518</v>
      </c>
      <c r="B324" s="107">
        <v>39.2</v>
      </c>
      <c r="C324" s="107">
        <v>19.6</v>
      </c>
      <c r="D324" s="107">
        <v>0.518</v>
      </c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ht="15.75" customHeight="1">
      <c r="A325" s="107">
        <v>0.516</v>
      </c>
      <c r="B325" s="107">
        <v>39.4</v>
      </c>
      <c r="C325" s="107">
        <v>19.7</v>
      </c>
      <c r="D325" s="107">
        <v>0.516</v>
      </c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ht="15.75" customHeight="1">
      <c r="A326" s="107">
        <v>0.514</v>
      </c>
      <c r="B326" s="107">
        <v>39.6</v>
      </c>
      <c r="C326" s="107">
        <v>19.8</v>
      </c>
      <c r="D326" s="107">
        <v>0.514</v>
      </c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ht="15.75" customHeight="1">
      <c r="A327" s="107">
        <v>0.512</v>
      </c>
      <c r="B327" s="107">
        <v>39.8</v>
      </c>
      <c r="C327" s="107">
        <v>19.9</v>
      </c>
      <c r="D327" s="107">
        <v>0.512</v>
      </c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ht="15.75" customHeight="1">
      <c r="A328" s="107">
        <v>0.51</v>
      </c>
      <c r="B328" s="107">
        <v>40.0</v>
      </c>
      <c r="C328" s="107">
        <v>20.0</v>
      </c>
      <c r="D328" s="107">
        <v>0.51</v>
      </c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ht="15.75" customHeight="1">
      <c r="A329" s="107">
        <v>0.508</v>
      </c>
      <c r="B329" s="107">
        <v>40.2</v>
      </c>
      <c r="C329" s="107">
        <v>20.1</v>
      </c>
      <c r="D329" s="107">
        <v>0.508</v>
      </c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ht="15.75" customHeight="1">
      <c r="A330" s="107">
        <v>0.506</v>
      </c>
      <c r="B330" s="107">
        <v>40.4</v>
      </c>
      <c r="C330" s="107">
        <v>20.2</v>
      </c>
      <c r="D330" s="107">
        <v>0.506</v>
      </c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ht="15.75" customHeight="1">
      <c r="A331" s="107">
        <v>0.504</v>
      </c>
      <c r="B331" s="107">
        <v>40.6</v>
      </c>
      <c r="C331" s="107">
        <v>20.3</v>
      </c>
      <c r="D331" s="107">
        <v>0.504</v>
      </c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ht="15.75" customHeight="1">
      <c r="A332" s="107">
        <v>0.502</v>
      </c>
      <c r="B332" s="107">
        <v>40.8</v>
      </c>
      <c r="C332" s="107">
        <v>20.4</v>
      </c>
      <c r="D332" s="107">
        <v>0.502</v>
      </c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ht="15.75" customHeight="1">
      <c r="A333" s="106">
        <v>0.5</v>
      </c>
      <c r="B333" s="106">
        <v>41.0</v>
      </c>
      <c r="C333" s="106">
        <v>20.5</v>
      </c>
      <c r="D333" s="106">
        <v>0.5</v>
      </c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ht="15.75" customHeight="1">
      <c r="A334" s="107">
        <v>0.499</v>
      </c>
      <c r="B334" s="107">
        <v>41.2</v>
      </c>
      <c r="C334" s="107">
        <v>20.6</v>
      </c>
      <c r="D334" s="107">
        <v>0.499</v>
      </c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ht="15.75" customHeight="1">
      <c r="A335" s="107">
        <v>0.498</v>
      </c>
      <c r="B335" s="107">
        <v>41.4</v>
      </c>
      <c r="C335" s="107">
        <v>20.7</v>
      </c>
      <c r="D335" s="107">
        <v>0.498</v>
      </c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ht="15.75" customHeight="1">
      <c r="A336" s="107">
        <v>0.497</v>
      </c>
      <c r="B336" s="107">
        <v>41.6</v>
      </c>
      <c r="C336" s="107">
        <v>20.8</v>
      </c>
      <c r="D336" s="107">
        <v>0.497</v>
      </c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ht="15.75" customHeight="1">
      <c r="A337" s="107">
        <v>0.496</v>
      </c>
      <c r="B337" s="107">
        <v>41.8</v>
      </c>
      <c r="C337" s="107">
        <v>20.9</v>
      </c>
      <c r="D337" s="107">
        <v>0.496</v>
      </c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ht="15.75" customHeight="1">
      <c r="A338" s="107">
        <v>0.495</v>
      </c>
      <c r="B338" s="107">
        <v>42.0</v>
      </c>
      <c r="C338" s="107">
        <v>21.0</v>
      </c>
      <c r="D338" s="107">
        <v>0.495</v>
      </c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ht="15.75" customHeight="1">
      <c r="A339" s="107">
        <v>0.494</v>
      </c>
      <c r="B339" s="107">
        <v>42.2</v>
      </c>
      <c r="C339" s="107">
        <v>21.1</v>
      </c>
      <c r="D339" s="107">
        <v>0.494</v>
      </c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ht="15.75" customHeight="1">
      <c r="A340" s="107">
        <v>0.493</v>
      </c>
      <c r="B340" s="107">
        <v>42.4</v>
      </c>
      <c r="C340" s="107">
        <v>21.2</v>
      </c>
      <c r="D340" s="107">
        <v>0.493</v>
      </c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ht="15.75" customHeight="1">
      <c r="A341" s="107">
        <v>0.492</v>
      </c>
      <c r="B341" s="107">
        <v>42.6</v>
      </c>
      <c r="C341" s="107">
        <v>21.3</v>
      </c>
      <c r="D341" s="107">
        <v>0.492</v>
      </c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ht="15.75" customHeight="1">
      <c r="A342" s="107">
        <v>0.491</v>
      </c>
      <c r="B342" s="107">
        <v>42.8</v>
      </c>
      <c r="C342" s="107">
        <v>21.4</v>
      </c>
      <c r="D342" s="107">
        <v>0.491</v>
      </c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ht="15.75" customHeight="1">
      <c r="A343" s="106">
        <v>0.49</v>
      </c>
      <c r="B343" s="106">
        <v>43.0</v>
      </c>
      <c r="C343" s="106">
        <v>21.5</v>
      </c>
      <c r="D343" s="106">
        <v>0.49</v>
      </c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ht="15.75" customHeight="1">
      <c r="A344" s="107">
        <v>0.488</v>
      </c>
      <c r="B344" s="107">
        <v>43.2</v>
      </c>
      <c r="C344" s="107">
        <v>21.6</v>
      </c>
      <c r="D344" s="107">
        <v>0.488</v>
      </c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ht="15.75" customHeight="1">
      <c r="A345" s="107">
        <v>0.486</v>
      </c>
      <c r="B345" s="107">
        <v>43.4</v>
      </c>
      <c r="C345" s="107">
        <v>21.7</v>
      </c>
      <c r="D345" s="107">
        <v>0.486</v>
      </c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ht="15.75" customHeight="1">
      <c r="A346" s="107">
        <v>0.484</v>
      </c>
      <c r="B346" s="107">
        <v>43.6</v>
      </c>
      <c r="C346" s="107">
        <v>21.8</v>
      </c>
      <c r="D346" s="107">
        <v>0.484</v>
      </c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ht="15.75" customHeight="1">
      <c r="A347" s="107">
        <v>0.482</v>
      </c>
      <c r="B347" s="107">
        <v>43.8</v>
      </c>
      <c r="C347" s="107">
        <v>21.9</v>
      </c>
      <c r="D347" s="107">
        <v>0.482</v>
      </c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ht="15.75" customHeight="1">
      <c r="A348" s="107">
        <v>0.48</v>
      </c>
      <c r="B348" s="107">
        <v>44.0</v>
      </c>
      <c r="C348" s="107">
        <v>22.0</v>
      </c>
      <c r="D348" s="107">
        <v>0.48</v>
      </c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ht="15.75" customHeight="1">
      <c r="A349" s="107">
        <v>0.478</v>
      </c>
      <c r="B349" s="107">
        <v>44.2</v>
      </c>
      <c r="C349" s="107">
        <v>22.1</v>
      </c>
      <c r="D349" s="107">
        <v>0.478</v>
      </c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ht="15.75" customHeight="1">
      <c r="A350" s="107">
        <v>0.476</v>
      </c>
      <c r="B350" s="107">
        <v>44.4</v>
      </c>
      <c r="C350" s="107">
        <v>22.2</v>
      </c>
      <c r="D350" s="107">
        <v>0.476</v>
      </c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ht="15.75" customHeight="1">
      <c r="A351" s="107">
        <v>0.474</v>
      </c>
      <c r="B351" s="107">
        <v>44.6</v>
      </c>
      <c r="C351" s="107">
        <v>22.3</v>
      </c>
      <c r="D351" s="107">
        <v>0.474</v>
      </c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ht="15.75" customHeight="1">
      <c r="A352" s="107">
        <v>0.472</v>
      </c>
      <c r="B352" s="107">
        <v>44.8</v>
      </c>
      <c r="C352" s="107">
        <v>22.4</v>
      </c>
      <c r="D352" s="107">
        <v>0.472</v>
      </c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ht="15.75" customHeight="1">
      <c r="A353" s="106">
        <v>0.47</v>
      </c>
      <c r="B353" s="106">
        <v>45.0</v>
      </c>
      <c r="C353" s="106">
        <v>22.5</v>
      </c>
      <c r="D353" s="106">
        <v>0.47</v>
      </c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ht="15.75" customHeight="1">
      <c r="A354" s="107">
        <v>0.469</v>
      </c>
      <c r="B354" s="107">
        <v>45.2</v>
      </c>
      <c r="C354" s="107">
        <v>22.6</v>
      </c>
      <c r="D354" s="107">
        <v>0.469</v>
      </c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ht="15.75" customHeight="1">
      <c r="A355" s="107">
        <v>0.468</v>
      </c>
      <c r="B355" s="107">
        <v>45.4</v>
      </c>
      <c r="C355" s="107">
        <v>22.7</v>
      </c>
      <c r="D355" s="107">
        <v>0.468</v>
      </c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ht="15.75" customHeight="1">
      <c r="A356" s="107">
        <v>0.467</v>
      </c>
      <c r="B356" s="107">
        <v>45.6</v>
      </c>
      <c r="C356" s="107">
        <v>22.8</v>
      </c>
      <c r="D356" s="107">
        <v>0.467</v>
      </c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ht="15.75" customHeight="1">
      <c r="A357" s="107">
        <v>0.466</v>
      </c>
      <c r="B357" s="107">
        <v>45.8</v>
      </c>
      <c r="C357" s="107">
        <v>22.9</v>
      </c>
      <c r="D357" s="107">
        <v>0.466</v>
      </c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ht="15.75" customHeight="1">
      <c r="A358" s="107">
        <v>0.465</v>
      </c>
      <c r="B358" s="107">
        <v>46.0</v>
      </c>
      <c r="C358" s="107">
        <v>23.0</v>
      </c>
      <c r="D358" s="107">
        <v>0.465</v>
      </c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ht="15.75" customHeight="1">
      <c r="A359" s="107">
        <v>0.464</v>
      </c>
      <c r="B359" s="107">
        <v>46.2</v>
      </c>
      <c r="C359" s="107">
        <v>23.1</v>
      </c>
      <c r="D359" s="107">
        <v>0.464</v>
      </c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ht="15.75" customHeight="1">
      <c r="A360" s="107">
        <v>0.463</v>
      </c>
      <c r="B360" s="107">
        <v>46.4</v>
      </c>
      <c r="C360" s="107">
        <v>23.2</v>
      </c>
      <c r="D360" s="107">
        <v>0.463</v>
      </c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ht="15.75" customHeight="1">
      <c r="A361" s="107">
        <v>0.462</v>
      </c>
      <c r="B361" s="107">
        <v>46.6</v>
      </c>
      <c r="C361" s="107">
        <v>23.3</v>
      </c>
      <c r="D361" s="107">
        <v>0.462</v>
      </c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ht="15.75" customHeight="1">
      <c r="A362" s="107">
        <v>0.461</v>
      </c>
      <c r="B362" s="107">
        <v>46.8</v>
      </c>
      <c r="C362" s="107">
        <v>23.4</v>
      </c>
      <c r="D362" s="107">
        <v>0.461</v>
      </c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ht="15.75" customHeight="1">
      <c r="A363" s="106">
        <v>0.46</v>
      </c>
      <c r="B363" s="106">
        <v>47.0</v>
      </c>
      <c r="C363" s="106">
        <v>23.5</v>
      </c>
      <c r="D363" s="106">
        <v>0.46</v>
      </c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ht="15.75" customHeight="1">
      <c r="A364" s="107">
        <v>0.458</v>
      </c>
      <c r="B364" s="107">
        <v>47.2</v>
      </c>
      <c r="C364" s="107">
        <v>23.6</v>
      </c>
      <c r="D364" s="107">
        <v>0.458</v>
      </c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ht="15.75" customHeight="1">
      <c r="A365" s="107">
        <v>0.456</v>
      </c>
      <c r="B365" s="107">
        <v>47.4</v>
      </c>
      <c r="C365" s="107">
        <v>23.7</v>
      </c>
      <c r="D365" s="107">
        <v>0.456</v>
      </c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ht="15.75" customHeight="1">
      <c r="A366" s="107">
        <v>0.454</v>
      </c>
      <c r="B366" s="107">
        <v>47.6</v>
      </c>
      <c r="C366" s="107">
        <v>23.8</v>
      </c>
      <c r="D366" s="107">
        <v>0.454</v>
      </c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ht="15.75" customHeight="1">
      <c r="A367" s="107">
        <v>0.452</v>
      </c>
      <c r="B367" s="107">
        <v>47.8</v>
      </c>
      <c r="C367" s="107">
        <v>23.9</v>
      </c>
      <c r="D367" s="107">
        <v>0.452</v>
      </c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ht="15.75" customHeight="1">
      <c r="A368" s="107">
        <v>0.45</v>
      </c>
      <c r="B368" s="107">
        <v>48.0</v>
      </c>
      <c r="C368" s="107">
        <v>24.0</v>
      </c>
      <c r="D368" s="107">
        <v>0.45</v>
      </c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ht="15.75" customHeight="1">
      <c r="A369" s="107">
        <v>0.448</v>
      </c>
      <c r="B369" s="107">
        <v>48.2</v>
      </c>
      <c r="C369" s="107">
        <v>24.1</v>
      </c>
      <c r="D369" s="107">
        <v>0.448</v>
      </c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ht="15.75" customHeight="1">
      <c r="A370" s="107">
        <v>0.446</v>
      </c>
      <c r="B370" s="107">
        <v>48.4</v>
      </c>
      <c r="C370" s="107">
        <v>24.2</v>
      </c>
      <c r="D370" s="107">
        <v>0.446</v>
      </c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ht="15.75" customHeight="1">
      <c r="A371" s="107">
        <v>0.444</v>
      </c>
      <c r="B371" s="107">
        <v>48.6</v>
      </c>
      <c r="C371" s="107">
        <v>24.3</v>
      </c>
      <c r="D371" s="107">
        <v>0.444</v>
      </c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ht="15.75" customHeight="1">
      <c r="A372" s="107">
        <v>0.442</v>
      </c>
      <c r="B372" s="107">
        <v>48.8</v>
      </c>
      <c r="C372" s="107">
        <v>24.4</v>
      </c>
      <c r="D372" s="107">
        <v>0.442</v>
      </c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ht="15.75" customHeight="1">
      <c r="A373" s="106">
        <v>0.44</v>
      </c>
      <c r="B373" s="106">
        <v>49.0</v>
      </c>
      <c r="C373" s="106">
        <v>24.5</v>
      </c>
      <c r="D373" s="106">
        <v>0.44</v>
      </c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ht="15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ht="15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ht="15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ht="15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ht="15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ht="15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ht="15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ht="15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ht="15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ht="15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ht="15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ht="15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ht="15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ht="15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ht="15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ht="15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ht="15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ht="15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ht="15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ht="15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ht="15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ht="15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ht="15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ht="15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ht="15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ht="15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ht="15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ht="15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ht="15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ht="15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ht="15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ht="15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ht="15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ht="15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ht="15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ht="15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ht="15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ht="15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ht="15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ht="15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ht="15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ht="15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ht="15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ht="15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ht="15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ht="15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ht="15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ht="15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ht="15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ht="15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ht="15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ht="15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ht="15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ht="15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ht="15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ht="15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ht="15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ht="15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ht="15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ht="15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ht="15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ht="15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ht="15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ht="15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ht="15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ht="15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ht="15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ht="15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ht="15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ht="15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ht="15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ht="15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ht="15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ht="15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ht="15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ht="15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ht="15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ht="15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ht="15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ht="15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ht="15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ht="15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ht="15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ht="15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ht="15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ht="15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ht="15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ht="15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ht="15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ht="15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ht="15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ht="15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ht="15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ht="15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ht="15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ht="15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ht="15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ht="15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ht="15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ht="15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 ht="15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 ht="15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 ht="15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 ht="15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 ht="15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 ht="15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 ht="15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 ht="15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 ht="15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 ht="15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 ht="15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 ht="15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 ht="15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 ht="15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 ht="15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 ht="15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 ht="15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 ht="15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 ht="15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 ht="15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 ht="15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 ht="15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 ht="15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 ht="15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 ht="15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 ht="15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 ht="15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 ht="15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 ht="15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 ht="15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 ht="15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 ht="15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 ht="15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 ht="15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 ht="15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 ht="15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 ht="15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 ht="15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 ht="15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 ht="15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 ht="15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 ht="15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 ht="15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 ht="15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 ht="15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 ht="15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 ht="15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 ht="15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 ht="15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 ht="15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 ht="15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 ht="15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 ht="15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 ht="15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 ht="15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 ht="15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 ht="15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 ht="15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 ht="15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 ht="15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 ht="15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 ht="15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 ht="15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 ht="15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 ht="15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 ht="15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 ht="15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 ht="15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 ht="15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 ht="15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 ht="15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 ht="15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 ht="15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 ht="15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 ht="15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 ht="15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 ht="15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 ht="15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 ht="15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 ht="15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 ht="15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 ht="15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 ht="15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 ht="15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 ht="15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 ht="15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 ht="15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 ht="15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 ht="15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 ht="15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 ht="15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 ht="15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 ht="15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 ht="15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 ht="15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 ht="15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 ht="15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 ht="15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 ht="15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 ht="15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